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4280" windowHeight="7560"/>
  </bookViews>
  <sheets>
    <sheet name="E4-3" sheetId="2" r:id="rId1"/>
    <sheet name="E4-5" sheetId="3" r:id="rId2"/>
    <sheet name="E4-8" sheetId="4" r:id="rId3"/>
    <sheet name="P4-5" sheetId="5" r:id="rId4"/>
    <sheet name="P4-3" sheetId="6" r:id="rId5"/>
  </sheets>
  <calcPr calcId="144525"/>
</workbook>
</file>

<file path=xl/calcChain.xml><?xml version="1.0" encoding="utf-8"?>
<calcChain xmlns="http://schemas.openxmlformats.org/spreadsheetml/2006/main">
  <c r="D23" i="6" l="1"/>
  <c r="D22" i="6"/>
  <c r="E9" i="6"/>
  <c r="D12" i="6"/>
  <c r="D17" i="6"/>
  <c r="D14" i="6"/>
  <c r="E6" i="6"/>
  <c r="E23" i="5" l="1"/>
  <c r="C18" i="5"/>
  <c r="F24" i="5"/>
  <c r="I3" i="5"/>
  <c r="J10" i="5" s="1"/>
  <c r="E11" i="5"/>
  <c r="B18" i="5"/>
  <c r="E17" i="5"/>
  <c r="F3" i="5" s="1"/>
  <c r="C3" i="5"/>
  <c r="E3" i="5" s="1"/>
  <c r="G26" i="4"/>
  <c r="G23" i="4"/>
  <c r="G20" i="4"/>
  <c r="F12" i="4"/>
  <c r="F10" i="4"/>
  <c r="E8" i="4"/>
  <c r="D37" i="3"/>
  <c r="E38" i="3" s="1"/>
  <c r="D31" i="3"/>
  <c r="E32" i="3"/>
  <c r="D26" i="3"/>
  <c r="C15" i="2"/>
  <c r="C14" i="2"/>
  <c r="C13" i="2"/>
  <c r="C12" i="2"/>
  <c r="I11" i="5" l="1"/>
  <c r="F10" i="5" s="1"/>
  <c r="E13" i="5" s="1"/>
</calcChain>
</file>

<file path=xl/sharedStrings.xml><?xml version="1.0" encoding="utf-8"?>
<sst xmlns="http://schemas.openxmlformats.org/spreadsheetml/2006/main" count="131" uniqueCount="103">
  <si>
    <t>Cash</t>
  </si>
  <si>
    <t>Materials</t>
  </si>
  <si>
    <t>Work in Process</t>
  </si>
  <si>
    <t>Factory Overhead Control</t>
  </si>
  <si>
    <t>Cost of Goods Sold</t>
  </si>
  <si>
    <t>Finished Goods</t>
  </si>
  <si>
    <t>Direct Materials</t>
  </si>
  <si>
    <t>beginning</t>
  </si>
  <si>
    <t>ending</t>
  </si>
  <si>
    <t>Cost of goods manufactured</t>
  </si>
  <si>
    <t>cost incurred:</t>
  </si>
  <si>
    <t>Direct Labor</t>
  </si>
  <si>
    <t>Factory overhead</t>
  </si>
  <si>
    <t>Direct materials purchases</t>
  </si>
  <si>
    <t>Direct material used</t>
  </si>
  <si>
    <t>Manufacturing cost</t>
  </si>
  <si>
    <t>Cost of goods sold</t>
  </si>
  <si>
    <t>DMb + PURCHASES -DMe</t>
  </si>
  <si>
    <t>DM + DL + FO</t>
  </si>
  <si>
    <t>WiPb + MC - WiPe</t>
  </si>
  <si>
    <t>FGb + CGM - Fge</t>
  </si>
  <si>
    <t>(a)</t>
  </si>
  <si>
    <t>Account Payable</t>
  </si>
  <si>
    <t>(b)</t>
  </si>
  <si>
    <t>Factory Overhead control</t>
  </si>
  <si>
    <t>Payroll</t>
  </si>
  <si>
    <t>Accrued Payroll</t>
  </si>
  <si>
    <t>(c )</t>
  </si>
  <si>
    <t>(d)</t>
  </si>
  <si>
    <t>(e )</t>
  </si>
  <si>
    <t>(f)</t>
  </si>
  <si>
    <t>(g)</t>
  </si>
  <si>
    <t>(h)</t>
  </si>
  <si>
    <t>Acm. Depreciation</t>
  </si>
  <si>
    <t>Prepaid Insurance</t>
  </si>
  <si>
    <t>Accrued property taxes</t>
  </si>
  <si>
    <t>(i)</t>
  </si>
  <si>
    <t>(j)</t>
  </si>
  <si>
    <t>(k)</t>
  </si>
  <si>
    <t>Account Receivable</t>
  </si>
  <si>
    <t>Sales</t>
  </si>
  <si>
    <t>Cinnabar Company</t>
  </si>
  <si>
    <t>Cost of Goods Sold Statement</t>
  </si>
  <si>
    <t>December 31, 20A</t>
  </si>
  <si>
    <t>Raw Materials purchases</t>
  </si>
  <si>
    <t>Discount on raw materials purchases</t>
  </si>
  <si>
    <t>Cost of Raw Materials available</t>
  </si>
  <si>
    <t>Raw Materials on hand, Dec 31</t>
  </si>
  <si>
    <t xml:space="preserve">      Cost of Raw Materials used</t>
  </si>
  <si>
    <t xml:space="preserve">      Direct Labor</t>
  </si>
  <si>
    <t xml:space="preserve">      Factory Overhead:</t>
  </si>
  <si>
    <t>Factory maintenance</t>
  </si>
  <si>
    <t>Factory supplies used</t>
  </si>
  <si>
    <t>Factory power and heat</t>
  </si>
  <si>
    <t>Insurance expense - factory build. &amp; equi.</t>
  </si>
  <si>
    <t>Depr. Expense - factory build. &amp; equipment</t>
  </si>
  <si>
    <t>Factory Supperintendence</t>
  </si>
  <si>
    <t>Indirect factory labor</t>
  </si>
  <si>
    <t xml:space="preserve">        Manufacturing Cost</t>
  </si>
  <si>
    <t xml:space="preserve">        Work in Process, January 1, 20A</t>
  </si>
  <si>
    <t xml:space="preserve">        Work in Process, December  31, 20A</t>
  </si>
  <si>
    <t xml:space="preserve">             Cost of Goods Manufactured</t>
  </si>
  <si>
    <t xml:space="preserve">             Finished Goods, January 1, 20A</t>
  </si>
  <si>
    <t xml:space="preserve">             Finished Goods, January 31 20A</t>
  </si>
  <si>
    <t xml:space="preserve">             Cost of Goods Sold</t>
  </si>
  <si>
    <t>Materials &amp; Supplies</t>
  </si>
  <si>
    <t>Factory Overhead</t>
  </si>
  <si>
    <t>Cost of Goods Manufactured</t>
  </si>
  <si>
    <t>M</t>
  </si>
  <si>
    <t>O</t>
  </si>
  <si>
    <t>L</t>
  </si>
  <si>
    <t>Materials issued to production</t>
  </si>
  <si>
    <t>Direct labor</t>
  </si>
  <si>
    <t>Total factory Overhead</t>
  </si>
  <si>
    <t>Payment of Account Payable</t>
  </si>
  <si>
    <t>Collection of Account Receivable</t>
  </si>
  <si>
    <t>Payment Payroll</t>
  </si>
  <si>
    <t>1)</t>
  </si>
  <si>
    <t>materials used</t>
  </si>
  <si>
    <t>materials beginning</t>
  </si>
  <si>
    <t>purchased</t>
  </si>
  <si>
    <t>materials ending</t>
  </si>
  <si>
    <t>labor</t>
  </si>
  <si>
    <t>a</t>
  </si>
  <si>
    <t>factory overhead</t>
  </si>
  <si>
    <t>0,5a</t>
  </si>
  <si>
    <t>wip beginning</t>
  </si>
  <si>
    <t>manufcaturing cost</t>
  </si>
  <si>
    <t>wip ending</t>
  </si>
  <si>
    <t>CGM</t>
  </si>
  <si>
    <t>FG beginning</t>
  </si>
  <si>
    <t>FG ending</t>
  </si>
  <si>
    <t>CGS</t>
  </si>
  <si>
    <t>2)</t>
  </si>
  <si>
    <t>prime cost</t>
  </si>
  <si>
    <t>DM + DL</t>
  </si>
  <si>
    <t>3)</t>
  </si>
  <si>
    <t>Conversion Cost</t>
  </si>
  <si>
    <t>DL + FO</t>
  </si>
  <si>
    <t>104.000 + a + 0,5a = 344.000</t>
  </si>
  <si>
    <t>1.5a = 240.000</t>
  </si>
  <si>
    <t xml:space="preserve">a = 160.000    </t>
  </si>
  <si>
    <t>0,5a = 80.000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</si>
</sst>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E16D4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1" fillId="3" borderId="0" xfId="0" applyFont="1" applyFill="1"/>
    <xf numFmtId="164" fontId="0" fillId="0" borderId="0" xfId="1" applyNumberFormat="1" applyFont="1"/>
    <xf numFmtId="164" fontId="0" fillId="0" borderId="0" xfId="0" applyNumberFormat="1"/>
    <xf numFmtId="0" fontId="0" fillId="0" borderId="0" xfId="0" quotePrefix="1" applyAlignment="1">
      <alignment horizontal="right"/>
    </xf>
    <xf numFmtId="164" fontId="0" fillId="0" borderId="1" xfId="1" applyNumberFormat="1" applyFont="1" applyBorder="1"/>
    <xf numFmtId="164" fontId="0" fillId="3" borderId="0" xfId="1" applyNumberFormat="1" applyFont="1" applyFill="1"/>
    <xf numFmtId="164" fontId="1" fillId="3" borderId="0" xfId="1" applyNumberFormat="1" applyFont="1" applyFill="1"/>
    <xf numFmtId="0" fontId="1" fillId="0" borderId="0" xfId="0" applyFont="1"/>
    <xf numFmtId="164" fontId="0" fillId="0" borderId="0" xfId="1" applyNumberFormat="1" applyFont="1" applyFill="1"/>
    <xf numFmtId="164" fontId="0" fillId="0" borderId="2" xfId="1" applyNumberFormat="1" applyFont="1" applyFill="1" applyBorder="1"/>
    <xf numFmtId="164" fontId="0" fillId="4" borderId="0" xfId="1" applyNumberFormat="1" applyFont="1" applyFill="1"/>
    <xf numFmtId="164" fontId="0" fillId="5" borderId="0" xfId="1" applyNumberFormat="1" applyFont="1" applyFill="1"/>
    <xf numFmtId="164" fontId="0" fillId="2" borderId="0" xfId="1" applyNumberFormat="1" applyFont="1" applyFill="1"/>
    <xf numFmtId="164" fontId="0" fillId="0" borderId="2" xfId="1" applyNumberFormat="1" applyFont="1" applyBorder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3" fillId="0" borderId="1" xfId="1" applyNumberFormat="1" applyFont="1" applyBorder="1"/>
    <xf numFmtId="164" fontId="0" fillId="7" borderId="0" xfId="1" applyNumberFormat="1" applyFont="1" applyFill="1"/>
    <xf numFmtId="164" fontId="0" fillId="8" borderId="0" xfId="1" applyNumberFormat="1" applyFont="1" applyFill="1"/>
    <xf numFmtId="164" fontId="0" fillId="9" borderId="0" xfId="1" applyNumberFormat="1" applyFont="1" applyFill="1"/>
    <xf numFmtId="164" fontId="2" fillId="10" borderId="0" xfId="1" applyNumberFormat="1" applyFont="1" applyFill="1"/>
    <xf numFmtId="164" fontId="2" fillId="11" borderId="0" xfId="1" applyNumberFormat="1" applyFont="1" applyFill="1"/>
    <xf numFmtId="164" fontId="2" fillId="6" borderId="0" xfId="1" applyNumberFormat="1" applyFont="1" applyFill="1"/>
    <xf numFmtId="164" fontId="0" fillId="2" borderId="3" xfId="1" applyNumberFormat="1" applyFont="1" applyFill="1" applyBorder="1"/>
    <xf numFmtId="164" fontId="0" fillId="12" borderId="0" xfId="1" applyNumberFormat="1" applyFont="1" applyFill="1"/>
    <xf numFmtId="165" fontId="0" fillId="0" borderId="0" xfId="2" applyNumberFormat="1" applyFont="1"/>
    <xf numFmtId="165" fontId="0" fillId="0" borderId="0" xfId="0" applyNumberFormat="1"/>
    <xf numFmtId="165" fontId="0" fillId="3" borderId="0" xfId="2" applyNumberFormat="1" applyFont="1" applyFill="1"/>
    <xf numFmtId="165" fontId="0" fillId="7" borderId="0" xfId="2" applyNumberFormat="1" applyFont="1" applyFill="1"/>
    <xf numFmtId="0" fontId="0" fillId="7" borderId="0" xfId="0" applyFill="1"/>
    <xf numFmtId="0" fontId="0" fillId="4" borderId="0" xfId="0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E16D4"/>
      <color rgb="FF75DBFF"/>
      <color rgb="FFFC2C1C"/>
      <color rgb="FFD9EC2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3</xdr:row>
      <xdr:rowOff>114300</xdr:rowOff>
    </xdr:from>
    <xdr:to>
      <xdr:col>5</xdr:col>
      <xdr:colOff>38100</xdr:colOff>
      <xdr:row>6</xdr:row>
      <xdr:rowOff>104775</xdr:rowOff>
    </xdr:to>
    <xdr:cxnSp macro="">
      <xdr:nvCxnSpPr>
        <xdr:cNvPr id="5" name="Straight Connector 4"/>
        <xdr:cNvCxnSpPr/>
      </xdr:nvCxnSpPr>
      <xdr:spPr>
        <a:xfrm>
          <a:off x="2200275" y="733425"/>
          <a:ext cx="37052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3</xdr:row>
      <xdr:rowOff>142875</xdr:rowOff>
    </xdr:from>
    <xdr:to>
      <xdr:col>3</xdr:col>
      <xdr:colOff>762000</xdr:colOff>
      <xdr:row>5</xdr:row>
      <xdr:rowOff>95250</xdr:rowOff>
    </xdr:to>
    <xdr:sp macro="" textlink="">
      <xdr:nvSpPr>
        <xdr:cNvPr id="6" name="Oval 5"/>
        <xdr:cNvSpPr/>
      </xdr:nvSpPr>
      <xdr:spPr>
        <a:xfrm>
          <a:off x="4210050" y="714375"/>
          <a:ext cx="447675" cy="333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bg1"/>
              </a:solidFill>
            </a:rPr>
            <a:t>a</a:t>
          </a:r>
        </a:p>
      </xdr:txBody>
    </xdr:sp>
    <xdr:clientData/>
  </xdr:twoCellAnchor>
  <xdr:twoCellAnchor>
    <xdr:from>
      <xdr:col>3</xdr:col>
      <xdr:colOff>0</xdr:colOff>
      <xdr:row>2</xdr:row>
      <xdr:rowOff>95250</xdr:rowOff>
    </xdr:from>
    <xdr:to>
      <xdr:col>4</xdr:col>
      <xdr:colOff>0</xdr:colOff>
      <xdr:row>2</xdr:row>
      <xdr:rowOff>104775</xdr:rowOff>
    </xdr:to>
    <xdr:cxnSp macro="">
      <xdr:nvCxnSpPr>
        <xdr:cNvPr id="8" name="Straight Connector 7"/>
        <xdr:cNvCxnSpPr/>
      </xdr:nvCxnSpPr>
      <xdr:spPr>
        <a:xfrm>
          <a:off x="3886200" y="476250"/>
          <a:ext cx="1257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1</xdr:row>
      <xdr:rowOff>28575</xdr:rowOff>
    </xdr:from>
    <xdr:to>
      <xdr:col>3</xdr:col>
      <xdr:colOff>933450</xdr:colOff>
      <xdr:row>2</xdr:row>
      <xdr:rowOff>171450</xdr:rowOff>
    </xdr:to>
    <xdr:sp macro="" textlink="">
      <xdr:nvSpPr>
        <xdr:cNvPr id="9" name="Oval 8"/>
        <xdr:cNvSpPr/>
      </xdr:nvSpPr>
      <xdr:spPr>
        <a:xfrm>
          <a:off x="4381500" y="219075"/>
          <a:ext cx="447675" cy="333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bg1"/>
              </a:solidFill>
            </a:rPr>
            <a:t>a</a:t>
          </a:r>
        </a:p>
      </xdr:txBody>
    </xdr:sp>
    <xdr:clientData/>
  </xdr:twoCellAnchor>
  <xdr:twoCellAnchor>
    <xdr:from>
      <xdr:col>1</xdr:col>
      <xdr:colOff>1104900</xdr:colOff>
      <xdr:row>10</xdr:row>
      <xdr:rowOff>104775</xdr:rowOff>
    </xdr:from>
    <xdr:to>
      <xdr:col>5</xdr:col>
      <xdr:colOff>304800</xdr:colOff>
      <xdr:row>17</xdr:row>
      <xdr:rowOff>28575</xdr:rowOff>
    </xdr:to>
    <xdr:cxnSp macro="">
      <xdr:nvCxnSpPr>
        <xdr:cNvPr id="11" name="Straight Connector 10"/>
        <xdr:cNvCxnSpPr/>
      </xdr:nvCxnSpPr>
      <xdr:spPr>
        <a:xfrm>
          <a:off x="2352675" y="2124075"/>
          <a:ext cx="4438650" cy="1181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1009650</xdr:colOff>
      <xdr:row>12</xdr:row>
      <xdr:rowOff>47625</xdr:rowOff>
    </xdr:from>
    <xdr:to>
      <xdr:col>3</xdr:col>
      <xdr:colOff>257175</xdr:colOff>
      <xdr:row>13</xdr:row>
      <xdr:rowOff>190500</xdr:rowOff>
    </xdr:to>
    <xdr:sp macro="" textlink="">
      <xdr:nvSpPr>
        <xdr:cNvPr id="12" name="Oval 11"/>
        <xdr:cNvSpPr/>
      </xdr:nvSpPr>
      <xdr:spPr>
        <a:xfrm>
          <a:off x="3257550" y="2447925"/>
          <a:ext cx="447675" cy="3429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bg1"/>
              </a:solidFill>
            </a:rPr>
            <a:t>f</a:t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4</xdr:col>
      <xdr:colOff>0</xdr:colOff>
      <xdr:row>10</xdr:row>
      <xdr:rowOff>95250</xdr:rowOff>
    </xdr:to>
    <xdr:cxnSp macro="">
      <xdr:nvCxnSpPr>
        <xdr:cNvPr id="14" name="Straight Connector 13"/>
        <xdr:cNvCxnSpPr/>
      </xdr:nvCxnSpPr>
      <xdr:spPr>
        <a:xfrm flipV="1">
          <a:off x="3914775" y="2105025"/>
          <a:ext cx="12382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9</xdr:row>
      <xdr:rowOff>28575</xdr:rowOff>
    </xdr:from>
    <xdr:to>
      <xdr:col>3</xdr:col>
      <xdr:colOff>876300</xdr:colOff>
      <xdr:row>10</xdr:row>
      <xdr:rowOff>171450</xdr:rowOff>
    </xdr:to>
    <xdr:sp macro="" textlink="">
      <xdr:nvSpPr>
        <xdr:cNvPr id="15" name="Oval 14"/>
        <xdr:cNvSpPr/>
      </xdr:nvSpPr>
      <xdr:spPr>
        <a:xfrm>
          <a:off x="4324350" y="1857375"/>
          <a:ext cx="447675" cy="333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bg1"/>
              </a:solidFill>
            </a:rPr>
            <a:t>f</a:t>
          </a:r>
        </a:p>
        <a:p>
          <a:pPr algn="l"/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1114425</xdr:colOff>
      <xdr:row>2</xdr:row>
      <xdr:rowOff>9525</xdr:rowOff>
    </xdr:from>
    <xdr:to>
      <xdr:col>6</xdr:col>
      <xdr:colOff>0</xdr:colOff>
      <xdr:row>16</xdr:row>
      <xdr:rowOff>114300</xdr:rowOff>
    </xdr:to>
    <xdr:cxnSp macro="">
      <xdr:nvCxnSpPr>
        <xdr:cNvPr id="17" name="Straight Connector 16"/>
        <xdr:cNvCxnSpPr/>
      </xdr:nvCxnSpPr>
      <xdr:spPr>
        <a:xfrm flipV="1">
          <a:off x="6381750" y="438150"/>
          <a:ext cx="1447800" cy="2714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1181100</xdr:colOff>
      <xdr:row>13</xdr:row>
      <xdr:rowOff>142875</xdr:rowOff>
    </xdr:from>
    <xdr:to>
      <xdr:col>5</xdr:col>
      <xdr:colOff>409575</xdr:colOff>
      <xdr:row>15</xdr:row>
      <xdr:rowOff>76200</xdr:rowOff>
    </xdr:to>
    <xdr:sp macro="" textlink="">
      <xdr:nvSpPr>
        <xdr:cNvPr id="18" name="Oval 17"/>
        <xdr:cNvSpPr/>
      </xdr:nvSpPr>
      <xdr:spPr>
        <a:xfrm>
          <a:off x="6448425" y="2543175"/>
          <a:ext cx="447675" cy="333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bg1"/>
              </a:solidFill>
            </a:rPr>
            <a:t>b</a:t>
          </a:r>
        </a:p>
      </xdr:txBody>
    </xdr:sp>
    <xdr:clientData/>
  </xdr:twoCellAnchor>
  <xdr:twoCellAnchor>
    <xdr:from>
      <xdr:col>1</xdr:col>
      <xdr:colOff>1143000</xdr:colOff>
      <xdr:row>9</xdr:row>
      <xdr:rowOff>123825</xdr:rowOff>
    </xdr:from>
    <xdr:to>
      <xdr:col>3</xdr:col>
      <xdr:colOff>0</xdr:colOff>
      <xdr:row>17</xdr:row>
      <xdr:rowOff>85725</xdr:rowOff>
    </xdr:to>
    <xdr:cxnSp macro="">
      <xdr:nvCxnSpPr>
        <xdr:cNvPr id="22" name="Straight Connector 21"/>
        <xdr:cNvCxnSpPr/>
      </xdr:nvCxnSpPr>
      <xdr:spPr>
        <a:xfrm flipV="1">
          <a:off x="2390775" y="1952625"/>
          <a:ext cx="1362075" cy="1409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14</xdr:row>
      <xdr:rowOff>123825</xdr:rowOff>
    </xdr:from>
    <xdr:to>
      <xdr:col>2</xdr:col>
      <xdr:colOff>533400</xdr:colOff>
      <xdr:row>16</xdr:row>
      <xdr:rowOff>19050</xdr:rowOff>
    </xdr:to>
    <xdr:sp macro="" textlink="">
      <xdr:nvSpPr>
        <xdr:cNvPr id="23" name="Oval 22"/>
        <xdr:cNvSpPr/>
      </xdr:nvSpPr>
      <xdr:spPr>
        <a:xfrm>
          <a:off x="2552700" y="2724150"/>
          <a:ext cx="447675" cy="333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bg1"/>
              </a:solidFill>
            </a:rPr>
            <a:t>e</a:t>
          </a:r>
        </a:p>
        <a:p>
          <a:pPr algn="l"/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914400</xdr:colOff>
      <xdr:row>2</xdr:row>
      <xdr:rowOff>152400</xdr:rowOff>
    </xdr:from>
    <xdr:to>
      <xdr:col>9</xdr:col>
      <xdr:colOff>714375</xdr:colOff>
      <xdr:row>9</xdr:row>
      <xdr:rowOff>19050</xdr:rowOff>
    </xdr:to>
    <xdr:cxnSp macro="">
      <xdr:nvCxnSpPr>
        <xdr:cNvPr id="25" name="Straight Connector 24"/>
        <xdr:cNvCxnSpPr/>
      </xdr:nvCxnSpPr>
      <xdr:spPr>
        <a:xfrm>
          <a:off x="9915525" y="581025"/>
          <a:ext cx="1009650" cy="1266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447675</xdr:colOff>
      <xdr:row>6</xdr:row>
      <xdr:rowOff>133350</xdr:rowOff>
    </xdr:to>
    <xdr:sp macro="" textlink="">
      <xdr:nvSpPr>
        <xdr:cNvPr id="26" name="Oval 25"/>
        <xdr:cNvSpPr/>
      </xdr:nvSpPr>
      <xdr:spPr>
        <a:xfrm>
          <a:off x="10210800" y="1000125"/>
          <a:ext cx="447675" cy="333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chemeClr val="bg1"/>
              </a:solidFill>
            </a:rPr>
            <a:t>c</a:t>
          </a:r>
        </a:p>
      </xdr:txBody>
    </xdr:sp>
    <xdr:clientData/>
  </xdr:twoCellAnchor>
  <xdr:twoCellAnchor>
    <xdr:from>
      <xdr:col>6</xdr:col>
      <xdr:colOff>0</xdr:colOff>
      <xdr:row>9</xdr:row>
      <xdr:rowOff>95250</xdr:rowOff>
    </xdr:from>
    <xdr:to>
      <xdr:col>8</xdr:col>
      <xdr:colOff>9525</xdr:colOff>
      <xdr:row>10</xdr:row>
      <xdr:rowOff>104775</xdr:rowOff>
    </xdr:to>
    <xdr:cxnSp macro="">
      <xdr:nvCxnSpPr>
        <xdr:cNvPr id="29" name="Straight Connector 28"/>
        <xdr:cNvCxnSpPr/>
      </xdr:nvCxnSpPr>
      <xdr:spPr>
        <a:xfrm>
          <a:off x="7724775" y="1924050"/>
          <a:ext cx="1285875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9</xdr:row>
      <xdr:rowOff>9525</xdr:rowOff>
    </xdr:from>
    <xdr:to>
      <xdr:col>6</xdr:col>
      <xdr:colOff>666750</xdr:colOff>
      <xdr:row>10</xdr:row>
      <xdr:rowOff>152400</xdr:rowOff>
    </xdr:to>
    <xdr:sp macro="" textlink="">
      <xdr:nvSpPr>
        <xdr:cNvPr id="30" name="Oval 29"/>
        <xdr:cNvSpPr/>
      </xdr:nvSpPr>
      <xdr:spPr>
        <a:xfrm>
          <a:off x="8134350" y="1838325"/>
          <a:ext cx="447675" cy="333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chemeClr val="bg1"/>
              </a:solidFill>
            </a:rPr>
            <a:t>c</a:t>
          </a:r>
        </a:p>
      </xdr:txBody>
    </xdr:sp>
    <xdr:clientData/>
  </xdr:twoCellAnchor>
  <xdr:twoCellAnchor>
    <xdr:from>
      <xdr:col>1</xdr:col>
      <xdr:colOff>1181100</xdr:colOff>
      <xdr:row>18</xdr:row>
      <xdr:rowOff>133350</xdr:rowOff>
    </xdr:from>
    <xdr:to>
      <xdr:col>5</xdr:col>
      <xdr:colOff>9525</xdr:colOff>
      <xdr:row>23</xdr:row>
      <xdr:rowOff>114300</xdr:rowOff>
    </xdr:to>
    <xdr:cxnSp macro="">
      <xdr:nvCxnSpPr>
        <xdr:cNvPr id="32" name="Straight Connector 31"/>
        <xdr:cNvCxnSpPr/>
      </xdr:nvCxnSpPr>
      <xdr:spPr>
        <a:xfrm>
          <a:off x="2209800" y="3600450"/>
          <a:ext cx="3667125" cy="1000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20</xdr:row>
      <xdr:rowOff>0</xdr:rowOff>
    </xdr:from>
    <xdr:to>
      <xdr:col>3</xdr:col>
      <xdr:colOff>514350</xdr:colOff>
      <xdr:row>21</xdr:row>
      <xdr:rowOff>133350</xdr:rowOff>
    </xdr:to>
    <xdr:sp macro="" textlink="">
      <xdr:nvSpPr>
        <xdr:cNvPr id="33" name="Oval 32"/>
        <xdr:cNvSpPr/>
      </xdr:nvSpPr>
      <xdr:spPr>
        <a:xfrm>
          <a:off x="3514725" y="3857625"/>
          <a:ext cx="447675" cy="333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bg1"/>
              </a:solidFill>
            </a:rPr>
            <a:t>e</a:t>
          </a:r>
        </a:p>
        <a:p>
          <a:pPr algn="l"/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1152525</xdr:colOff>
      <xdr:row>11</xdr:row>
      <xdr:rowOff>114300</xdr:rowOff>
    </xdr:from>
    <xdr:to>
      <xdr:col>4</xdr:col>
      <xdr:colOff>28575</xdr:colOff>
      <xdr:row>17</xdr:row>
      <xdr:rowOff>57150</xdr:rowOff>
    </xdr:to>
    <xdr:cxnSp macro="">
      <xdr:nvCxnSpPr>
        <xdr:cNvPr id="35" name="Straight Connector 34"/>
        <xdr:cNvCxnSpPr/>
      </xdr:nvCxnSpPr>
      <xdr:spPr>
        <a:xfrm flipV="1">
          <a:off x="3400425" y="2324100"/>
          <a:ext cx="1276350" cy="1219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15</xdr:row>
      <xdr:rowOff>9525</xdr:rowOff>
    </xdr:from>
    <xdr:to>
      <xdr:col>3</xdr:col>
      <xdr:colOff>561975</xdr:colOff>
      <xdr:row>16</xdr:row>
      <xdr:rowOff>104775</xdr:rowOff>
    </xdr:to>
    <xdr:sp macro="" textlink="">
      <xdr:nvSpPr>
        <xdr:cNvPr id="36" name="Oval 35"/>
        <xdr:cNvSpPr/>
      </xdr:nvSpPr>
      <xdr:spPr>
        <a:xfrm>
          <a:off x="3562350" y="3019425"/>
          <a:ext cx="447675" cy="333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bg1"/>
              </a:solidFill>
            </a:rPr>
            <a:t>e</a:t>
          </a:r>
        </a:p>
        <a:p>
          <a:pPr algn="l"/>
          <a:endParaRPr lang="en-US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16</xdr:row>
      <xdr:rowOff>66675</xdr:rowOff>
    </xdr:from>
    <xdr:to>
      <xdr:col>7</xdr:col>
      <xdr:colOff>38100</xdr:colOff>
      <xdr:row>16</xdr:row>
      <xdr:rowOff>85725</xdr:rowOff>
    </xdr:to>
    <xdr:cxnSp macro="">
      <xdr:nvCxnSpPr>
        <xdr:cNvPr id="3" name="Straight Arrow Connector 2"/>
        <xdr:cNvCxnSpPr/>
      </xdr:nvCxnSpPr>
      <xdr:spPr>
        <a:xfrm>
          <a:off x="4991100" y="3114675"/>
          <a:ext cx="62865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16</xdr:row>
      <xdr:rowOff>95250</xdr:rowOff>
    </xdr:from>
    <xdr:to>
      <xdr:col>8</xdr:col>
      <xdr:colOff>590550</xdr:colOff>
      <xdr:row>16</xdr:row>
      <xdr:rowOff>114300</xdr:rowOff>
    </xdr:to>
    <xdr:cxnSp macro="">
      <xdr:nvCxnSpPr>
        <xdr:cNvPr id="4" name="Straight Arrow Connector 3"/>
        <xdr:cNvCxnSpPr/>
      </xdr:nvCxnSpPr>
      <xdr:spPr>
        <a:xfrm>
          <a:off x="6153150" y="3143250"/>
          <a:ext cx="62865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D12" sqref="D12"/>
    </sheetView>
  </sheetViews>
  <sheetFormatPr defaultRowHeight="15" x14ac:dyDescent="0.25"/>
  <cols>
    <col min="2" max="2" width="27" customWidth="1"/>
    <col min="3" max="3" width="12.42578125" customWidth="1"/>
    <col min="4" max="4" width="13.28515625" customWidth="1"/>
    <col min="5" max="5" width="14.140625" customWidth="1"/>
  </cols>
  <sheetData>
    <row r="1" spans="2:4" x14ac:dyDescent="0.25">
      <c r="C1" t="s">
        <v>7</v>
      </c>
      <c r="D1" t="s">
        <v>8</v>
      </c>
    </row>
    <row r="2" spans="2:4" x14ac:dyDescent="0.25">
      <c r="B2" t="s">
        <v>5</v>
      </c>
      <c r="C2" s="4">
        <v>27000</v>
      </c>
      <c r="D2" s="4">
        <v>26000</v>
      </c>
    </row>
    <row r="3" spans="2:4" x14ac:dyDescent="0.25">
      <c r="B3" t="s">
        <v>2</v>
      </c>
      <c r="C3" s="4">
        <v>61500</v>
      </c>
      <c r="D3" s="4">
        <v>57500</v>
      </c>
    </row>
    <row r="4" spans="2:4" x14ac:dyDescent="0.25">
      <c r="B4" t="s">
        <v>6</v>
      </c>
      <c r="C4" s="4">
        <v>37500</v>
      </c>
      <c r="D4" s="4">
        <v>43500</v>
      </c>
    </row>
    <row r="5" spans="2:4" x14ac:dyDescent="0.25">
      <c r="C5" s="4"/>
      <c r="D5" s="4"/>
    </row>
    <row r="6" spans="2:4" x14ac:dyDescent="0.25">
      <c r="B6" t="s">
        <v>10</v>
      </c>
      <c r="C6" s="4"/>
      <c r="D6" s="4"/>
    </row>
    <row r="7" spans="2:4" x14ac:dyDescent="0.25">
      <c r="B7" t="s">
        <v>11</v>
      </c>
      <c r="C7" s="4">
        <v>120000</v>
      </c>
      <c r="D7" s="4"/>
    </row>
    <row r="8" spans="2:4" x14ac:dyDescent="0.25">
      <c r="B8" t="s">
        <v>12</v>
      </c>
      <c r="C8" s="4">
        <v>108000</v>
      </c>
      <c r="D8" s="4"/>
    </row>
    <row r="9" spans="2:4" x14ac:dyDescent="0.25">
      <c r="B9" t="s">
        <v>13</v>
      </c>
      <c r="C9" s="4">
        <v>160000</v>
      </c>
    </row>
    <row r="10" spans="2:4" x14ac:dyDescent="0.25">
      <c r="C10" s="4"/>
    </row>
    <row r="11" spans="2:4" x14ac:dyDescent="0.25">
      <c r="B11" s="2" t="s">
        <v>9</v>
      </c>
    </row>
    <row r="12" spans="2:4" x14ac:dyDescent="0.25">
      <c r="B12" t="s">
        <v>14</v>
      </c>
      <c r="C12" s="5">
        <f>C4+C9-D4</f>
        <v>154000</v>
      </c>
      <c r="D12" t="s">
        <v>17</v>
      </c>
    </row>
    <row r="13" spans="2:4" x14ac:dyDescent="0.25">
      <c r="B13" t="s">
        <v>15</v>
      </c>
      <c r="C13" s="5">
        <f>C12+C7+C8</f>
        <v>382000</v>
      </c>
      <c r="D13" t="s">
        <v>18</v>
      </c>
    </row>
    <row r="14" spans="2:4" x14ac:dyDescent="0.25">
      <c r="B14" t="s">
        <v>9</v>
      </c>
      <c r="C14" s="5">
        <f>C3+C13-D3</f>
        <v>386000</v>
      </c>
      <c r="D14" t="s">
        <v>19</v>
      </c>
    </row>
    <row r="15" spans="2:4" x14ac:dyDescent="0.25">
      <c r="B15" t="s">
        <v>16</v>
      </c>
      <c r="C15" s="5">
        <f>C2+C14-D2</f>
        <v>387000</v>
      </c>
      <c r="D15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opLeftCell="A24" workbookViewId="0">
      <selection activeCell="E32" sqref="E32"/>
    </sheetView>
  </sheetViews>
  <sheetFormatPr defaultRowHeight="15" x14ac:dyDescent="0.25"/>
  <cols>
    <col min="1" max="1" width="9.140625" style="1"/>
    <col min="2" max="2" width="2.5703125" customWidth="1"/>
    <col min="3" max="3" width="23.42578125" customWidth="1"/>
    <col min="4" max="5" width="11.5703125" style="4" bestFit="1" customWidth="1"/>
  </cols>
  <sheetData>
    <row r="3" spans="1:5" x14ac:dyDescent="0.25">
      <c r="A3" s="1" t="s">
        <v>21</v>
      </c>
      <c r="B3" t="s">
        <v>1</v>
      </c>
      <c r="D3" s="4">
        <v>40000</v>
      </c>
    </row>
    <row r="4" spans="1:5" x14ac:dyDescent="0.25">
      <c r="C4" t="s">
        <v>22</v>
      </c>
      <c r="E4" s="4">
        <v>40000</v>
      </c>
    </row>
    <row r="6" spans="1:5" x14ac:dyDescent="0.25">
      <c r="A6" s="1" t="s">
        <v>23</v>
      </c>
      <c r="B6" t="s">
        <v>2</v>
      </c>
      <c r="D6" s="4">
        <v>33000</v>
      </c>
    </row>
    <row r="7" spans="1:5" x14ac:dyDescent="0.25">
      <c r="B7" t="s">
        <v>24</v>
      </c>
      <c r="D7" s="4">
        <v>2000</v>
      </c>
    </row>
    <row r="8" spans="1:5" x14ac:dyDescent="0.25">
      <c r="C8" t="s">
        <v>1</v>
      </c>
      <c r="E8" s="4">
        <v>35000</v>
      </c>
    </row>
    <row r="10" spans="1:5" x14ac:dyDescent="0.25">
      <c r="A10" s="6" t="s">
        <v>27</v>
      </c>
      <c r="B10" t="s">
        <v>25</v>
      </c>
      <c r="D10" s="4">
        <v>40000</v>
      </c>
    </row>
    <row r="11" spans="1:5" x14ac:dyDescent="0.25">
      <c r="C11" t="s">
        <v>26</v>
      </c>
      <c r="E11" s="4">
        <v>40000</v>
      </c>
    </row>
    <row r="13" spans="1:5" x14ac:dyDescent="0.25">
      <c r="A13" s="1" t="s">
        <v>28</v>
      </c>
      <c r="B13" t="s">
        <v>26</v>
      </c>
      <c r="D13" s="4">
        <v>40000</v>
      </c>
    </row>
    <row r="14" spans="1:5" x14ac:dyDescent="0.25">
      <c r="C14" t="s">
        <v>0</v>
      </c>
      <c r="E14" s="4">
        <v>40000</v>
      </c>
    </row>
    <row r="16" spans="1:5" x14ac:dyDescent="0.25">
      <c r="A16" s="1" t="s">
        <v>29</v>
      </c>
      <c r="B16" t="s">
        <v>2</v>
      </c>
      <c r="D16" s="4">
        <v>32000</v>
      </c>
    </row>
    <row r="17" spans="1:5" x14ac:dyDescent="0.25">
      <c r="B17" t="s">
        <v>24</v>
      </c>
      <c r="D17" s="4">
        <v>8000</v>
      </c>
    </row>
    <row r="18" spans="1:5" x14ac:dyDescent="0.25">
      <c r="C18" t="s">
        <v>25</v>
      </c>
      <c r="E18" s="4">
        <v>40000</v>
      </c>
    </row>
    <row r="20" spans="1:5" x14ac:dyDescent="0.25">
      <c r="A20" s="1" t="s">
        <v>30</v>
      </c>
      <c r="B20" t="s">
        <v>24</v>
      </c>
      <c r="D20" s="4">
        <v>4000</v>
      </c>
    </row>
    <row r="21" spans="1:5" x14ac:dyDescent="0.25">
      <c r="C21" t="s">
        <v>0</v>
      </c>
      <c r="E21" s="4">
        <v>4000</v>
      </c>
    </row>
    <row r="23" spans="1:5" x14ac:dyDescent="0.25">
      <c r="A23" s="1" t="s">
        <v>31</v>
      </c>
      <c r="B23" t="s">
        <v>24</v>
      </c>
      <c r="D23" s="4">
        <v>18000</v>
      </c>
    </row>
    <row r="24" spans="1:5" x14ac:dyDescent="0.25">
      <c r="C24" t="s">
        <v>22</v>
      </c>
      <c r="E24" s="4">
        <v>18000</v>
      </c>
    </row>
    <row r="26" spans="1:5" x14ac:dyDescent="0.25">
      <c r="A26" s="1" t="s">
        <v>32</v>
      </c>
      <c r="B26" t="s">
        <v>24</v>
      </c>
      <c r="D26" s="4">
        <f>SUM(E27:E29)</f>
        <v>4130</v>
      </c>
    </row>
    <row r="27" spans="1:5" x14ac:dyDescent="0.25">
      <c r="C27" t="s">
        <v>33</v>
      </c>
      <c r="E27" s="4">
        <v>2100</v>
      </c>
    </row>
    <row r="28" spans="1:5" x14ac:dyDescent="0.25">
      <c r="C28" t="s">
        <v>34</v>
      </c>
      <c r="E28" s="4">
        <v>780</v>
      </c>
    </row>
    <row r="29" spans="1:5" x14ac:dyDescent="0.25">
      <c r="C29" t="s">
        <v>35</v>
      </c>
      <c r="E29" s="4">
        <v>1250</v>
      </c>
    </row>
    <row r="31" spans="1:5" x14ac:dyDescent="0.25">
      <c r="A31" s="1" t="s">
        <v>36</v>
      </c>
      <c r="B31" t="s">
        <v>2</v>
      </c>
      <c r="D31" s="4">
        <f>E32</f>
        <v>36130</v>
      </c>
    </row>
    <row r="32" spans="1:5" x14ac:dyDescent="0.25">
      <c r="C32" t="s">
        <v>3</v>
      </c>
      <c r="E32" s="4">
        <f>D7+D17+D20+D23+D26</f>
        <v>36130</v>
      </c>
    </row>
    <row r="34" spans="1:5" x14ac:dyDescent="0.25">
      <c r="A34" s="1" t="s">
        <v>37</v>
      </c>
      <c r="B34" t="s">
        <v>5</v>
      </c>
      <c r="D34" s="4">
        <v>92000</v>
      </c>
    </row>
    <row r="35" spans="1:5" x14ac:dyDescent="0.25">
      <c r="C35" t="s">
        <v>2</v>
      </c>
      <c r="E35" s="4">
        <v>92000</v>
      </c>
    </row>
    <row r="37" spans="1:5" x14ac:dyDescent="0.25">
      <c r="A37" s="1" t="s">
        <v>38</v>
      </c>
      <c r="B37" t="s">
        <v>4</v>
      </c>
      <c r="D37" s="4">
        <f>0.75*E42</f>
        <v>60000</v>
      </c>
    </row>
    <row r="38" spans="1:5" x14ac:dyDescent="0.25">
      <c r="C38" t="s">
        <v>5</v>
      </c>
      <c r="E38" s="4">
        <f>D37</f>
        <v>60000</v>
      </c>
    </row>
    <row r="40" spans="1:5" x14ac:dyDescent="0.25">
      <c r="B40" t="s">
        <v>0</v>
      </c>
      <c r="D40" s="4">
        <v>40000</v>
      </c>
    </row>
    <row r="41" spans="1:5" x14ac:dyDescent="0.25">
      <c r="B41" t="s">
        <v>39</v>
      </c>
      <c r="D41" s="4">
        <v>40000</v>
      </c>
    </row>
    <row r="42" spans="1:5" x14ac:dyDescent="0.25">
      <c r="C42" t="s">
        <v>40</v>
      </c>
      <c r="E42" s="4">
        <v>80000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workbookViewId="0">
      <selection activeCell="G26" sqref="G26"/>
    </sheetView>
  </sheetViews>
  <sheetFormatPr defaultRowHeight="15" x14ac:dyDescent="0.25"/>
  <cols>
    <col min="2" max="3" width="3.7109375" customWidth="1"/>
    <col min="4" max="4" width="39.7109375" customWidth="1"/>
    <col min="5" max="5" width="12.5703125" style="4" bestFit="1" customWidth="1"/>
    <col min="6" max="6" width="12" style="4" customWidth="1"/>
    <col min="7" max="7" width="10" style="4" bestFit="1" customWidth="1"/>
  </cols>
  <sheetData>
    <row r="2" spans="2:6" x14ac:dyDescent="0.25">
      <c r="B2" t="s">
        <v>41</v>
      </c>
    </row>
    <row r="3" spans="2:6" x14ac:dyDescent="0.25">
      <c r="B3" t="s">
        <v>42</v>
      </c>
    </row>
    <row r="4" spans="2:6" x14ac:dyDescent="0.25">
      <c r="B4" t="s">
        <v>43</v>
      </c>
    </row>
    <row r="6" spans="2:6" x14ac:dyDescent="0.25">
      <c r="B6" t="s">
        <v>44</v>
      </c>
      <c r="E6" s="4">
        <v>400000</v>
      </c>
    </row>
    <row r="7" spans="2:6" x14ac:dyDescent="0.25">
      <c r="B7" t="s">
        <v>45</v>
      </c>
      <c r="E7" s="7">
        <v>-4200</v>
      </c>
    </row>
    <row r="8" spans="2:6" x14ac:dyDescent="0.25">
      <c r="C8" t="s">
        <v>46</v>
      </c>
      <c r="E8" s="4">
        <f>SUM(E6:E7)</f>
        <v>395800</v>
      </c>
    </row>
    <row r="9" spans="2:6" x14ac:dyDescent="0.25">
      <c r="C9" t="s">
        <v>47</v>
      </c>
      <c r="E9" s="4">
        <v>-24000</v>
      </c>
    </row>
    <row r="10" spans="2:6" x14ac:dyDescent="0.25">
      <c r="C10" t="s">
        <v>48</v>
      </c>
      <c r="D10" s="3"/>
      <c r="E10" s="9"/>
      <c r="F10" s="9">
        <f>SUM(E8:E9)</f>
        <v>371800</v>
      </c>
    </row>
    <row r="11" spans="2:6" x14ac:dyDescent="0.25">
      <c r="C11" t="s">
        <v>49</v>
      </c>
      <c r="F11" s="4">
        <v>180000</v>
      </c>
    </row>
    <row r="12" spans="2:6" x14ac:dyDescent="0.25">
      <c r="C12" t="s">
        <v>50</v>
      </c>
      <c r="F12" s="4">
        <f>SUM(E13:E19)</f>
        <v>222500</v>
      </c>
    </row>
    <row r="13" spans="2:6" x14ac:dyDescent="0.25">
      <c r="D13" t="s">
        <v>51</v>
      </c>
      <c r="E13" s="4">
        <v>38400</v>
      </c>
    </row>
    <row r="14" spans="2:6" x14ac:dyDescent="0.25">
      <c r="D14" t="s">
        <v>52</v>
      </c>
      <c r="E14" s="4">
        <v>22400</v>
      </c>
    </row>
    <row r="15" spans="2:6" x14ac:dyDescent="0.25">
      <c r="D15" t="s">
        <v>53</v>
      </c>
      <c r="E15" s="4">
        <v>19400</v>
      </c>
    </row>
    <row r="16" spans="2:6" x14ac:dyDescent="0.25">
      <c r="D16" t="s">
        <v>54</v>
      </c>
      <c r="E16" s="4">
        <v>4800</v>
      </c>
    </row>
    <row r="17" spans="3:7" x14ac:dyDescent="0.25">
      <c r="D17" t="s">
        <v>55</v>
      </c>
      <c r="E17" s="4">
        <v>17500</v>
      </c>
    </row>
    <row r="18" spans="3:7" x14ac:dyDescent="0.25">
      <c r="D18" t="s">
        <v>56</v>
      </c>
      <c r="E18" s="4">
        <v>100000</v>
      </c>
    </row>
    <row r="19" spans="3:7" x14ac:dyDescent="0.25">
      <c r="D19" t="s">
        <v>57</v>
      </c>
      <c r="E19" s="4">
        <v>20000</v>
      </c>
    </row>
    <row r="20" spans="3:7" x14ac:dyDescent="0.25">
      <c r="D20" s="3" t="s">
        <v>58</v>
      </c>
      <c r="E20" s="9"/>
      <c r="F20" s="9"/>
      <c r="G20" s="9">
        <f>SUM(F10:F12)</f>
        <v>774300</v>
      </c>
    </row>
    <row r="21" spans="3:7" x14ac:dyDescent="0.25">
      <c r="D21" t="s">
        <v>59</v>
      </c>
      <c r="G21" s="4">
        <v>84000</v>
      </c>
    </row>
    <row r="22" spans="3:7" x14ac:dyDescent="0.25">
      <c r="D22" t="s">
        <v>60</v>
      </c>
      <c r="G22" s="4">
        <v>-30000</v>
      </c>
    </row>
    <row r="23" spans="3:7" x14ac:dyDescent="0.25">
      <c r="C23" s="10"/>
      <c r="D23" s="3" t="s">
        <v>61</v>
      </c>
      <c r="E23" s="9"/>
      <c r="F23" s="9"/>
      <c r="G23" s="9">
        <f>SUM(G20:G22)</f>
        <v>828300</v>
      </c>
    </row>
    <row r="24" spans="3:7" x14ac:dyDescent="0.25">
      <c r="D24" t="s">
        <v>62</v>
      </c>
      <c r="G24" s="4">
        <v>37500</v>
      </c>
    </row>
    <row r="25" spans="3:7" x14ac:dyDescent="0.25">
      <c r="D25" t="s">
        <v>63</v>
      </c>
      <c r="G25" s="4">
        <v>-70000</v>
      </c>
    </row>
    <row r="26" spans="3:7" x14ac:dyDescent="0.25">
      <c r="D26" s="3" t="s">
        <v>64</v>
      </c>
      <c r="E26" s="9"/>
      <c r="F26" s="9"/>
      <c r="G26" s="9">
        <f>SUM(G23:G25)</f>
        <v>795800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topLeftCell="A2" workbookViewId="0">
      <selection activeCell="D32" sqref="D32"/>
    </sheetView>
  </sheetViews>
  <sheetFormatPr defaultRowHeight="15" x14ac:dyDescent="0.25"/>
  <cols>
    <col min="1" max="1" width="15.42578125" customWidth="1"/>
    <col min="2" max="2" width="18.28515625" style="4" customWidth="1"/>
    <col min="3" max="4" width="18" style="4" customWidth="1"/>
    <col min="5" max="5" width="18.28515625" style="4" customWidth="1"/>
    <col min="6" max="6" width="18.42578125" style="4" customWidth="1"/>
    <col min="7" max="7" width="12.85546875" customWidth="1"/>
    <col min="8" max="8" width="3.42578125" customWidth="1"/>
    <col min="9" max="9" width="18.140625" style="4" customWidth="1"/>
    <col min="10" max="10" width="18.42578125" style="4" customWidth="1"/>
    <col min="11" max="11" width="3.28515625" customWidth="1"/>
  </cols>
  <sheetData>
    <row r="2" spans="2:11" ht="18.75" x14ac:dyDescent="0.3">
      <c r="B2" s="19" t="s">
        <v>39</v>
      </c>
      <c r="C2" s="7"/>
      <c r="D2" s="18"/>
      <c r="E2" s="19" t="s">
        <v>0</v>
      </c>
      <c r="F2" s="7"/>
      <c r="I2" s="19" t="s">
        <v>4</v>
      </c>
      <c r="J2" s="7"/>
    </row>
    <row r="3" spans="2:11" x14ac:dyDescent="0.25">
      <c r="B3" s="4">
        <v>54000</v>
      </c>
      <c r="C3" s="8">
        <f>B3+B4-B6</f>
        <v>532000</v>
      </c>
      <c r="D3" s="11"/>
      <c r="E3" s="8">
        <f>C3</f>
        <v>532000</v>
      </c>
      <c r="F3" s="13">
        <f>E17</f>
        <v>77000</v>
      </c>
      <c r="H3" s="10"/>
      <c r="I3" s="21">
        <f>0.7*F7</f>
        <v>350000</v>
      </c>
    </row>
    <row r="4" spans="2:11" x14ac:dyDescent="0.25">
      <c r="B4" s="15">
        <v>500000</v>
      </c>
      <c r="F4" s="25">
        <v>259000</v>
      </c>
    </row>
    <row r="6" spans="2:11" ht="19.5" thickBot="1" x14ac:dyDescent="0.35">
      <c r="B6" s="12">
        <v>22000</v>
      </c>
      <c r="E6" s="19" t="s">
        <v>40</v>
      </c>
      <c r="F6" s="7"/>
    </row>
    <row r="7" spans="2:11" ht="16.5" thickTop="1" thickBot="1" x14ac:dyDescent="0.3">
      <c r="B7" s="17"/>
      <c r="F7" s="26">
        <v>500000</v>
      </c>
    </row>
    <row r="8" spans="2:11" ht="15.75" thickTop="1" x14ac:dyDescent="0.25"/>
    <row r="9" spans="2:11" ht="18.75" x14ac:dyDescent="0.3">
      <c r="B9" s="19" t="s">
        <v>65</v>
      </c>
      <c r="C9" s="7"/>
      <c r="D9" s="18"/>
      <c r="E9" s="19" t="s">
        <v>2</v>
      </c>
      <c r="F9" s="7"/>
      <c r="I9" s="19" t="s">
        <v>5</v>
      </c>
      <c r="J9" s="7"/>
    </row>
    <row r="10" spans="2:11" x14ac:dyDescent="0.25">
      <c r="B10" s="4">
        <v>20000</v>
      </c>
      <c r="C10" s="14">
        <v>20000</v>
      </c>
      <c r="D10" s="11"/>
      <c r="E10" s="4">
        <v>7000</v>
      </c>
      <c r="F10" s="22">
        <f>I11</f>
        <v>346000</v>
      </c>
      <c r="I10" s="4">
        <v>34000</v>
      </c>
      <c r="J10" s="21">
        <f>I3</f>
        <v>350000</v>
      </c>
      <c r="K10" s="10"/>
    </row>
    <row r="11" spans="2:11" x14ac:dyDescent="0.25">
      <c r="B11" s="27">
        <v>65000</v>
      </c>
      <c r="C11" s="14">
        <v>50000</v>
      </c>
      <c r="E11" s="14">
        <f>C11</f>
        <v>50000</v>
      </c>
      <c r="F11" s="4" t="s">
        <v>68</v>
      </c>
      <c r="I11" s="22">
        <f>I13+J10-I10</f>
        <v>346000</v>
      </c>
    </row>
    <row r="12" spans="2:11" x14ac:dyDescent="0.25">
      <c r="E12" s="23">
        <v>100000</v>
      </c>
      <c r="F12" s="4" t="s">
        <v>69</v>
      </c>
    </row>
    <row r="13" spans="2:11" ht="15.75" thickBot="1" x14ac:dyDescent="0.3">
      <c r="B13" s="12">
        <v>15000</v>
      </c>
      <c r="E13" s="24">
        <f>E14+F10-E10-E11-E12</f>
        <v>200000</v>
      </c>
      <c r="F13" s="4" t="s">
        <v>70</v>
      </c>
      <c r="I13" s="4">
        <v>30000</v>
      </c>
    </row>
    <row r="14" spans="2:11" ht="16.5" thickTop="1" thickBot="1" x14ac:dyDescent="0.3">
      <c r="E14" s="16">
        <v>11000</v>
      </c>
    </row>
    <row r="15" spans="2:11" ht="15.75" thickTop="1" x14ac:dyDescent="0.25"/>
    <row r="16" spans="2:11" ht="18.75" x14ac:dyDescent="0.3">
      <c r="E16" s="19" t="s">
        <v>22</v>
      </c>
      <c r="F16" s="7"/>
    </row>
    <row r="17" spans="1:6" ht="18.75" x14ac:dyDescent="0.3">
      <c r="B17" s="19" t="s">
        <v>66</v>
      </c>
      <c r="C17" s="7"/>
      <c r="E17" s="13">
        <f>F17+F18-F20</f>
        <v>77000</v>
      </c>
      <c r="F17" s="4">
        <v>18000</v>
      </c>
    </row>
    <row r="18" spans="1:6" x14ac:dyDescent="0.25">
      <c r="B18" s="14">
        <f>C10</f>
        <v>20000</v>
      </c>
      <c r="C18" s="23">
        <f>SUM(B18:B22)</f>
        <v>100000</v>
      </c>
      <c r="F18" s="27">
        <v>65000</v>
      </c>
    </row>
    <row r="19" spans="1:6" x14ac:dyDescent="0.25">
      <c r="B19" s="20">
        <v>55000</v>
      </c>
    </row>
    <row r="20" spans="1:6" ht="15.75" thickBot="1" x14ac:dyDescent="0.3">
      <c r="B20" s="4">
        <v>10000</v>
      </c>
      <c r="F20" s="16">
        <v>6000</v>
      </c>
    </row>
    <row r="21" spans="1:6" ht="15.75" thickTop="1" x14ac:dyDescent="0.25">
      <c r="B21" s="4">
        <v>2000</v>
      </c>
    </row>
    <row r="22" spans="1:6" ht="18.75" x14ac:dyDescent="0.3">
      <c r="B22" s="4">
        <v>13000</v>
      </c>
      <c r="E22" s="19" t="s">
        <v>26</v>
      </c>
      <c r="F22" s="7"/>
    </row>
    <row r="23" spans="1:6" x14ac:dyDescent="0.25">
      <c r="E23" s="25">
        <f>F23+F24+F25-F26</f>
        <v>259000</v>
      </c>
      <c r="F23" s="4">
        <v>13000</v>
      </c>
    </row>
    <row r="24" spans="1:6" x14ac:dyDescent="0.25">
      <c r="F24" s="20">
        <f>B19</f>
        <v>55000</v>
      </c>
    </row>
    <row r="25" spans="1:6" x14ac:dyDescent="0.25">
      <c r="F25" s="24">
        <v>200000</v>
      </c>
    </row>
    <row r="26" spans="1:6" ht="15.75" thickBot="1" x14ac:dyDescent="0.3">
      <c r="F26" s="16">
        <v>9000</v>
      </c>
    </row>
    <row r="27" spans="1:6" ht="15.75" thickTop="1" x14ac:dyDescent="0.25"/>
    <row r="29" spans="1:6" x14ac:dyDescent="0.25">
      <c r="A29">
        <v>1</v>
      </c>
      <c r="B29" s="4" t="s">
        <v>71</v>
      </c>
      <c r="D29" s="14">
        <v>70000</v>
      </c>
    </row>
    <row r="30" spans="1:6" x14ac:dyDescent="0.25">
      <c r="A30">
        <v>2</v>
      </c>
      <c r="B30" s="4" t="s">
        <v>72</v>
      </c>
      <c r="D30" s="24">
        <v>200000</v>
      </c>
    </row>
    <row r="31" spans="1:6" x14ac:dyDescent="0.25">
      <c r="A31">
        <v>3</v>
      </c>
      <c r="B31" s="4" t="s">
        <v>73</v>
      </c>
      <c r="D31" s="23">
        <v>100000</v>
      </c>
    </row>
    <row r="32" spans="1:6" x14ac:dyDescent="0.25">
      <c r="A32">
        <v>4</v>
      </c>
      <c r="B32" s="4" t="s">
        <v>67</v>
      </c>
      <c r="D32" s="22">
        <v>346000</v>
      </c>
    </row>
    <row r="33" spans="1:4" x14ac:dyDescent="0.25">
      <c r="A33">
        <v>5</v>
      </c>
      <c r="B33" s="4" t="s">
        <v>4</v>
      </c>
      <c r="D33" s="21">
        <v>350000</v>
      </c>
    </row>
    <row r="34" spans="1:4" x14ac:dyDescent="0.25">
      <c r="A34">
        <v>6</v>
      </c>
      <c r="B34" s="4" t="s">
        <v>74</v>
      </c>
      <c r="D34" s="13">
        <v>77000</v>
      </c>
    </row>
    <row r="35" spans="1:4" x14ac:dyDescent="0.25">
      <c r="A35">
        <v>7</v>
      </c>
      <c r="B35" s="4" t="s">
        <v>75</v>
      </c>
      <c r="D35" s="8">
        <v>532000</v>
      </c>
    </row>
    <row r="36" spans="1:4" x14ac:dyDescent="0.25">
      <c r="A36">
        <v>8</v>
      </c>
      <c r="B36" s="4" t="s">
        <v>76</v>
      </c>
      <c r="D36" s="25">
        <v>259000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opLeftCell="A2" workbookViewId="0">
      <selection activeCell="J22" sqref="J22"/>
    </sheetView>
  </sheetViews>
  <sheetFormatPr defaultRowHeight="15" x14ac:dyDescent="0.25"/>
  <cols>
    <col min="1" max="1" width="9.140625" style="1"/>
    <col min="2" max="2" width="16.5703125" customWidth="1"/>
    <col min="3" max="3" width="18.42578125" customWidth="1"/>
    <col min="4" max="4" width="11.5703125" style="28" bestFit="1" customWidth="1"/>
    <col min="6" max="6" width="9.7109375" bestFit="1" customWidth="1"/>
  </cols>
  <sheetData>
    <row r="2" spans="1:12" x14ac:dyDescent="0.25">
      <c r="A2" s="1" t="s">
        <v>77</v>
      </c>
      <c r="B2" t="s">
        <v>78</v>
      </c>
    </row>
    <row r="3" spans="1:12" x14ac:dyDescent="0.25">
      <c r="C3" t="s">
        <v>79</v>
      </c>
      <c r="D3" s="28">
        <v>20000</v>
      </c>
    </row>
    <row r="4" spans="1:12" x14ac:dyDescent="0.25">
      <c r="C4" t="s">
        <v>80</v>
      </c>
      <c r="D4" s="28">
        <v>110000</v>
      </c>
    </row>
    <row r="5" spans="1:12" x14ac:dyDescent="0.25">
      <c r="C5" t="s">
        <v>81</v>
      </c>
      <c r="D5" s="28">
        <v>-26000</v>
      </c>
    </row>
    <row r="6" spans="1:12" x14ac:dyDescent="0.25">
      <c r="C6" t="s">
        <v>78</v>
      </c>
      <c r="E6" s="29">
        <f>SUM(D3:D5)</f>
        <v>104000</v>
      </c>
    </row>
    <row r="7" spans="1:12" x14ac:dyDescent="0.25">
      <c r="B7" t="s">
        <v>82</v>
      </c>
      <c r="E7" s="33" t="s">
        <v>83</v>
      </c>
      <c r="F7">
        <v>160000</v>
      </c>
    </row>
    <row r="8" spans="1:12" x14ac:dyDescent="0.25">
      <c r="B8" t="s">
        <v>84</v>
      </c>
      <c r="E8" s="33" t="s">
        <v>85</v>
      </c>
      <c r="F8">
        <v>80000</v>
      </c>
    </row>
    <row r="9" spans="1:12" x14ac:dyDescent="0.25">
      <c r="E9" s="29">
        <f>D12</f>
        <v>344000</v>
      </c>
    </row>
    <row r="11" spans="1:12" x14ac:dyDescent="0.25">
      <c r="B11" t="s">
        <v>86</v>
      </c>
      <c r="D11" s="28">
        <v>50000</v>
      </c>
    </row>
    <row r="12" spans="1:12" x14ac:dyDescent="0.25">
      <c r="B12" t="s">
        <v>87</v>
      </c>
      <c r="D12" s="31">
        <f>D14+D13-D11</f>
        <v>344000</v>
      </c>
    </row>
    <row r="13" spans="1:12" x14ac:dyDescent="0.25">
      <c r="B13" t="s">
        <v>88</v>
      </c>
      <c r="D13" s="28">
        <v>46000</v>
      </c>
      <c r="J13" t="s">
        <v>99</v>
      </c>
    </row>
    <row r="14" spans="1:12" x14ac:dyDescent="0.25">
      <c r="C14" t="s">
        <v>89</v>
      </c>
      <c r="D14" s="28">
        <f>D17</f>
        <v>348000</v>
      </c>
      <c r="J14" t="s">
        <v>100</v>
      </c>
    </row>
    <row r="15" spans="1:12" x14ac:dyDescent="0.25">
      <c r="J15" t="s">
        <v>101</v>
      </c>
      <c r="L15" t="s">
        <v>102</v>
      </c>
    </row>
    <row r="16" spans="1:12" x14ac:dyDescent="0.25">
      <c r="B16" t="s">
        <v>90</v>
      </c>
      <c r="D16" s="28">
        <v>102000</v>
      </c>
      <c r="F16" s="28"/>
    </row>
    <row r="17" spans="1:10" x14ac:dyDescent="0.25">
      <c r="B17" t="s">
        <v>89</v>
      </c>
      <c r="D17" s="30">
        <f>D19+D18-D16</f>
        <v>348000</v>
      </c>
      <c r="F17" s="30"/>
      <c r="H17" s="32"/>
      <c r="J17" s="33"/>
    </row>
    <row r="18" spans="1:10" x14ac:dyDescent="0.25">
      <c r="B18" t="s">
        <v>91</v>
      </c>
      <c r="D18" s="28">
        <v>105000</v>
      </c>
      <c r="F18" s="28"/>
    </row>
    <row r="19" spans="1:10" x14ac:dyDescent="0.25">
      <c r="C19" t="s">
        <v>92</v>
      </c>
      <c r="D19" s="28">
        <v>345000</v>
      </c>
      <c r="F19" s="29"/>
    </row>
    <row r="22" spans="1:10" x14ac:dyDescent="0.25">
      <c r="A22" s="1" t="s">
        <v>93</v>
      </c>
      <c r="B22" t="s">
        <v>94</v>
      </c>
      <c r="C22" t="s">
        <v>95</v>
      </c>
      <c r="D22" s="28">
        <f>E6+F7</f>
        <v>264000</v>
      </c>
    </row>
    <row r="23" spans="1:10" x14ac:dyDescent="0.25">
      <c r="A23" s="1" t="s">
        <v>96</v>
      </c>
      <c r="B23" t="s">
        <v>97</v>
      </c>
      <c r="C23" t="s">
        <v>98</v>
      </c>
      <c r="D23" s="28">
        <f>F7+F8</f>
        <v>240000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E4-3</vt:lpstr>
      <vt:lpstr>E4-5</vt:lpstr>
      <vt:lpstr>E4-8</vt:lpstr>
      <vt:lpstr>P4-5</vt:lpstr>
      <vt:lpstr>P4-3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2018-09-11T10:59:02Z</dcterms:created>
  <dcterms:modified xsi:type="dcterms:W3CDTF">2018-09-26T14:06:27Z</dcterms:modified>
</cp:coreProperties>
</file>