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255" windowHeight="7680" activeTab="0"/>
  </bookViews>
  <sheets>
    <sheet name="K Means (2)" sheetId="1" r:id="rId1"/>
    <sheet name="K Means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<sst xmlns="http://schemas.openxmlformats.org/spreadsheetml/2006/main" count="359" uniqueCount="48">
  <si>
    <t>A</t>
  </si>
  <si>
    <t>B</t>
  </si>
  <si>
    <t>C</t>
  </si>
  <si>
    <t>D</t>
  </si>
  <si>
    <t>E</t>
  </si>
  <si>
    <t>F</t>
  </si>
  <si>
    <t>G</t>
  </si>
  <si>
    <t>H</t>
  </si>
  <si>
    <t xml:space="preserve">Jumlah Cluster </t>
  </si>
  <si>
    <t>C1</t>
  </si>
  <si>
    <t>C2</t>
  </si>
  <si>
    <t>C3</t>
  </si>
  <si>
    <t>Rumah</t>
  </si>
  <si>
    <t>Mobil</t>
  </si>
  <si>
    <t>Nama</t>
  </si>
  <si>
    <t>Parameter</t>
  </si>
  <si>
    <t>Pusat Cluster</t>
  </si>
  <si>
    <t>(random)</t>
  </si>
  <si>
    <t>Jarak ke Pusat Cluster</t>
  </si>
  <si>
    <t>Keanggotaan Cluster</t>
  </si>
  <si>
    <t>BCV</t>
  </si>
  <si>
    <t>d</t>
  </si>
  <si>
    <t>Jarak Antar Pusat Cluster</t>
  </si>
  <si>
    <t>Min Jarak</t>
  </si>
  <si>
    <t>Kuadrat Min Jarak</t>
  </si>
  <si>
    <t>WCV</t>
  </si>
  <si>
    <t>Rasio</t>
  </si>
  <si>
    <t>Pusat Cluster Baru</t>
  </si>
  <si>
    <t>Rasio Sebelumnya</t>
  </si>
  <si>
    <t>Rasio Sekarang &gt; Rasio Sebelumnya, Maka Iterasi Dilanjutkan</t>
  </si>
  <si>
    <t>Rasio Sekarang Tidak &gt; Dari Rasio Sebelumnya, Maka Iterasi Dihentikan</t>
  </si>
  <si>
    <t>Data Mining Menggunakan Metode K-Means</t>
  </si>
  <si>
    <t>Hasil Clustering</t>
  </si>
  <si>
    <r>
      <t> </t>
    </r>
    <r>
      <rPr>
        <b/>
        <sz val="8"/>
        <rFont val="Arial"/>
        <family val="2"/>
      </rPr>
      <t>WCV</t>
    </r>
    <r>
      <rPr>
        <sz val="8"/>
        <rFont val="Arial"/>
        <family val="2"/>
      </rPr>
      <t>( Within cluster Variation )</t>
    </r>
  </si>
  <si>
    <t>BCV (Between Cluster Variation)</t>
  </si>
  <si>
    <t>rumah</t>
  </si>
  <si>
    <t>mobil</t>
  </si>
  <si>
    <t>=SQRT(($C$6-$C17)^2+($D$6-$D17)^2)</t>
  </si>
  <si>
    <t>=SQRT(($C$6-$C18)^2+($D$6-$D18)^2)</t>
  </si>
  <si>
    <t>=SQRT(($C$6-$C19)^2+($D$6-$D19)^2)</t>
  </si>
  <si>
    <t>=SQRT(($C$7-$C17)^2+($D$7-$D17)^2)</t>
  </si>
  <si>
    <t>Soal :</t>
  </si>
  <si>
    <t>1. Apa rumus d25 ?</t>
  </si>
  <si>
    <t>2. Apa rumus c27 ?</t>
  </si>
  <si>
    <t>3. Apa rumus e30 ?</t>
  </si>
  <si>
    <t>4. Apa rumus c36 ?</t>
  </si>
  <si>
    <t>5. Apa rumus c45 ?</t>
  </si>
  <si>
    <t>6. Apa rumus c62 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</si>
</sst>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1" fillId="3" borderId="0" xfId="0" applyFont="1" applyFill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2" fillId="10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3" fillId="34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10" xfId="0" applyFill="1" applyBorder="1" applyAlignment="1">
      <alignment horizontal="right"/>
    </xf>
    <xf numFmtId="0" fontId="41" fillId="33" borderId="0" xfId="0" applyFont="1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33</xdr:row>
      <xdr:rowOff>9525</xdr:rowOff>
    </xdr:from>
    <xdr:to>
      <xdr:col>9</xdr:col>
      <xdr:colOff>47625</xdr:colOff>
      <xdr:row>45</xdr:row>
      <xdr:rowOff>28575</xdr:rowOff>
    </xdr:to>
    <xdr:sp>
      <xdr:nvSpPr>
        <xdr:cNvPr id="1" name="Straight Arrow Connector 2"/>
        <xdr:cNvSpPr>
          <a:spLocks/>
        </xdr:cNvSpPr>
      </xdr:nvSpPr>
      <xdr:spPr>
        <a:xfrm flipV="1">
          <a:off x="3105150" y="6477000"/>
          <a:ext cx="4219575" cy="2305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60</xdr:row>
      <xdr:rowOff>133350</xdr:rowOff>
    </xdr:from>
    <xdr:to>
      <xdr:col>9</xdr:col>
      <xdr:colOff>571500</xdr:colOff>
      <xdr:row>73</xdr:row>
      <xdr:rowOff>57150</xdr:rowOff>
    </xdr:to>
    <xdr:sp>
      <xdr:nvSpPr>
        <xdr:cNvPr id="2" name="Straight Arrow Connector 4"/>
        <xdr:cNvSpPr>
          <a:spLocks/>
        </xdr:cNvSpPr>
      </xdr:nvSpPr>
      <xdr:spPr>
        <a:xfrm flipV="1">
          <a:off x="3114675" y="11744325"/>
          <a:ext cx="4733925" cy="2400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60</xdr:row>
      <xdr:rowOff>47625</xdr:rowOff>
    </xdr:from>
    <xdr:to>
      <xdr:col>7</xdr:col>
      <xdr:colOff>466725</xdr:colOff>
      <xdr:row>65</xdr:row>
      <xdr:rowOff>114300</xdr:rowOff>
    </xdr:to>
    <xdr:sp>
      <xdr:nvSpPr>
        <xdr:cNvPr id="3" name="Straight Arrow Connector 6"/>
        <xdr:cNvSpPr>
          <a:spLocks/>
        </xdr:cNvSpPr>
      </xdr:nvSpPr>
      <xdr:spPr>
        <a:xfrm rot="10800000" flipV="1">
          <a:off x="2447925" y="11658600"/>
          <a:ext cx="3762375" cy="1019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8</xdr:row>
      <xdr:rowOff>0</xdr:rowOff>
    </xdr:from>
    <xdr:to>
      <xdr:col>6</xdr:col>
      <xdr:colOff>76200</xdr:colOff>
      <xdr:row>23</xdr:row>
      <xdr:rowOff>66675</xdr:rowOff>
    </xdr:to>
    <xdr:sp>
      <xdr:nvSpPr>
        <xdr:cNvPr id="4" name="Straight Arrow Connector 8"/>
        <xdr:cNvSpPr>
          <a:spLocks/>
        </xdr:cNvSpPr>
      </xdr:nvSpPr>
      <xdr:spPr>
        <a:xfrm flipV="1">
          <a:off x="1847850" y="1600200"/>
          <a:ext cx="3200400" cy="3028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0</xdr:rowOff>
    </xdr:from>
    <xdr:to>
      <xdr:col>6</xdr:col>
      <xdr:colOff>9525</xdr:colOff>
      <xdr:row>23</xdr:row>
      <xdr:rowOff>57150</xdr:rowOff>
    </xdr:to>
    <xdr:sp>
      <xdr:nvSpPr>
        <xdr:cNvPr id="5" name="Straight Arrow Connector 10"/>
        <xdr:cNvSpPr>
          <a:spLocks/>
        </xdr:cNvSpPr>
      </xdr:nvSpPr>
      <xdr:spPr>
        <a:xfrm rot="5400000" flipH="1" flipV="1">
          <a:off x="2686050" y="1981200"/>
          <a:ext cx="2295525" cy="2638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16</xdr:row>
      <xdr:rowOff>0</xdr:rowOff>
    </xdr:from>
    <xdr:to>
      <xdr:col>5</xdr:col>
      <xdr:colOff>1047750</xdr:colOff>
      <xdr:row>24</xdr:row>
      <xdr:rowOff>85725</xdr:rowOff>
    </xdr:to>
    <xdr:sp>
      <xdr:nvSpPr>
        <xdr:cNvPr id="6" name="Straight Arrow Connector 12"/>
        <xdr:cNvSpPr>
          <a:spLocks/>
        </xdr:cNvSpPr>
      </xdr:nvSpPr>
      <xdr:spPr>
        <a:xfrm flipV="1">
          <a:off x="1857375" y="3228975"/>
          <a:ext cx="3057525" cy="1609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PageLayoutView="0" workbookViewId="0" topLeftCell="A34">
      <selection activeCell="K40" sqref="K40"/>
    </sheetView>
  </sheetViews>
  <sheetFormatPr defaultColWidth="9.140625" defaultRowHeight="15"/>
  <cols>
    <col min="1" max="1" width="6.28125" style="0" customWidth="1"/>
    <col min="2" max="2" width="14.140625" style="0" bestFit="1" customWidth="1"/>
    <col min="3" max="3" width="13.00390625" style="0" customWidth="1"/>
    <col min="4" max="4" width="12.57421875" style="0" customWidth="1"/>
    <col min="5" max="5" width="12.00390625" style="0" customWidth="1"/>
    <col min="6" max="6" width="16.57421875" style="0" customWidth="1"/>
    <col min="7" max="7" width="11.57421875" style="0" customWidth="1"/>
    <col min="8" max="8" width="13.8515625" style="0" customWidth="1"/>
  </cols>
  <sheetData>
    <row r="2" ht="21">
      <c r="B2" s="2" t="s">
        <v>31</v>
      </c>
    </row>
    <row r="4" spans="2:4" ht="15">
      <c r="B4" s="3"/>
      <c r="C4" s="20" t="s">
        <v>15</v>
      </c>
      <c r="D4" s="20"/>
    </row>
    <row r="5" spans="2:11" ht="15">
      <c r="B5" s="8" t="s">
        <v>14</v>
      </c>
      <c r="C5" s="8" t="s">
        <v>12</v>
      </c>
      <c r="D5" s="8" t="s">
        <v>13</v>
      </c>
      <c r="K5" t="s">
        <v>41</v>
      </c>
    </row>
    <row r="6" spans="2:11" ht="15">
      <c r="B6" s="10" t="s">
        <v>0</v>
      </c>
      <c r="C6" s="10">
        <v>1</v>
      </c>
      <c r="D6" s="10">
        <v>3</v>
      </c>
      <c r="K6" t="s">
        <v>42</v>
      </c>
    </row>
    <row r="7" spans="2:11" ht="15">
      <c r="B7" s="11" t="s">
        <v>1</v>
      </c>
      <c r="C7" s="11">
        <v>3</v>
      </c>
      <c r="D7" s="11">
        <v>3</v>
      </c>
      <c r="K7" t="s">
        <v>43</v>
      </c>
    </row>
    <row r="8" spans="2:11" ht="15">
      <c r="B8" s="10" t="s">
        <v>2</v>
      </c>
      <c r="C8" s="10">
        <v>4</v>
      </c>
      <c r="D8" s="10">
        <v>3</v>
      </c>
      <c r="G8" s="27" t="s">
        <v>37</v>
      </c>
      <c r="K8" t="s">
        <v>44</v>
      </c>
    </row>
    <row r="9" spans="2:11" ht="15">
      <c r="B9" s="11" t="s">
        <v>3</v>
      </c>
      <c r="C9" s="11">
        <v>5</v>
      </c>
      <c r="D9" s="11">
        <v>3</v>
      </c>
      <c r="K9" t="s">
        <v>45</v>
      </c>
    </row>
    <row r="10" spans="2:7" ht="15">
      <c r="B10" s="10" t="s">
        <v>4</v>
      </c>
      <c r="C10" s="10">
        <v>1</v>
      </c>
      <c r="D10" s="10">
        <v>2</v>
      </c>
      <c r="G10" s="27" t="s">
        <v>38</v>
      </c>
    </row>
    <row r="11" spans="2:4" ht="15">
      <c r="B11" s="11" t="s">
        <v>5</v>
      </c>
      <c r="C11" s="11">
        <v>4</v>
      </c>
      <c r="D11" s="11">
        <v>2</v>
      </c>
    </row>
    <row r="12" spans="2:7" ht="15">
      <c r="B12" s="10" t="s">
        <v>6</v>
      </c>
      <c r="C12" s="10">
        <v>1</v>
      </c>
      <c r="D12" s="10">
        <v>1</v>
      </c>
      <c r="G12" s="27" t="s">
        <v>39</v>
      </c>
    </row>
    <row r="13" spans="2:4" ht="15">
      <c r="B13" s="11" t="s">
        <v>7</v>
      </c>
      <c r="C13" s="11">
        <v>2</v>
      </c>
      <c r="D13" s="11">
        <v>1</v>
      </c>
    </row>
    <row r="15" spans="1:4" ht="23.25">
      <c r="A15" s="4"/>
      <c r="B15" s="4" t="s">
        <v>8</v>
      </c>
      <c r="C15" s="12">
        <v>3</v>
      </c>
      <c r="D15" s="4"/>
    </row>
    <row r="16" spans="1:7" ht="15">
      <c r="A16" s="4"/>
      <c r="B16" s="4" t="s">
        <v>16</v>
      </c>
      <c r="C16" s="4" t="s">
        <v>17</v>
      </c>
      <c r="D16" s="4"/>
      <c r="G16" s="27" t="s">
        <v>40</v>
      </c>
    </row>
    <row r="17" spans="1:4" ht="15">
      <c r="A17" s="13" t="s">
        <v>9</v>
      </c>
      <c r="B17" s="13" t="s">
        <v>1</v>
      </c>
      <c r="C17" s="13">
        <v>3</v>
      </c>
      <c r="D17" s="13">
        <v>3</v>
      </c>
    </row>
    <row r="18" spans="1:4" ht="15">
      <c r="A18" s="13" t="s">
        <v>10</v>
      </c>
      <c r="B18" s="13" t="s">
        <v>4</v>
      </c>
      <c r="C18" s="13">
        <v>1</v>
      </c>
      <c r="D18" s="13">
        <v>2</v>
      </c>
    </row>
    <row r="19" spans="1:4" ht="15">
      <c r="A19" s="13" t="s">
        <v>11</v>
      </c>
      <c r="B19" s="13" t="s">
        <v>5</v>
      </c>
      <c r="C19" s="13">
        <v>4</v>
      </c>
      <c r="D19" s="13">
        <v>2</v>
      </c>
    </row>
    <row r="21" spans="2:14" ht="15">
      <c r="B21" s="5" t="s">
        <v>18</v>
      </c>
      <c r="C21" s="5"/>
      <c r="D21" s="5"/>
      <c r="E21" s="5"/>
      <c r="I21" s="7" t="s">
        <v>27</v>
      </c>
      <c r="J21" s="7"/>
      <c r="K21" s="7"/>
      <c r="L21" s="7"/>
      <c r="M21" s="7"/>
      <c r="N21" s="7"/>
    </row>
    <row r="22" spans="2:14" ht="15">
      <c r="B22" s="5" t="s">
        <v>16</v>
      </c>
      <c r="C22" s="17" t="s">
        <v>9</v>
      </c>
      <c r="D22" s="17" t="s">
        <v>10</v>
      </c>
      <c r="E22" s="17" t="s">
        <v>11</v>
      </c>
      <c r="F22" s="16"/>
      <c r="G22" s="16"/>
      <c r="H22" s="16"/>
      <c r="I22" s="21" t="s">
        <v>9</v>
      </c>
      <c r="J22" s="21"/>
      <c r="K22" s="21" t="s">
        <v>10</v>
      </c>
      <c r="L22" s="21"/>
      <c r="M22" s="21" t="s">
        <v>11</v>
      </c>
      <c r="N22" s="21"/>
    </row>
    <row r="23" spans="2:14" ht="15">
      <c r="B23" s="5"/>
      <c r="C23" s="17" t="s">
        <v>1</v>
      </c>
      <c r="D23" s="17" t="s">
        <v>4</v>
      </c>
      <c r="E23" s="17" t="s">
        <v>5</v>
      </c>
      <c r="F23" s="18" t="s">
        <v>19</v>
      </c>
      <c r="G23" s="17" t="s">
        <v>23</v>
      </c>
      <c r="H23" s="17" t="s">
        <v>24</v>
      </c>
      <c r="I23" s="9" t="s">
        <v>12</v>
      </c>
      <c r="J23" s="9" t="s">
        <v>13</v>
      </c>
      <c r="K23" s="9" t="s">
        <v>12</v>
      </c>
      <c r="L23" s="9" t="s">
        <v>13</v>
      </c>
      <c r="M23" s="9" t="s">
        <v>12</v>
      </c>
      <c r="N23" s="9" t="s">
        <v>13</v>
      </c>
    </row>
    <row r="24" spans="2:14" ht="15">
      <c r="B24" s="14" t="s">
        <v>0</v>
      </c>
      <c r="C24" s="14">
        <f>SQRT(($C$6-$C17)^2+($D$6-$D17)^2)</f>
        <v>2</v>
      </c>
      <c r="D24" s="19">
        <f>SQRT(($C$6-$C18)^2+($D$6-$D18)^2)</f>
        <v>1</v>
      </c>
      <c r="E24" s="14">
        <f>SQRT(($C$6-$C19)^2+($D$6-$D19)^2)</f>
        <v>3.1622776601683795</v>
      </c>
      <c r="F24" s="15" t="str">
        <f>IF(MIN(C24:E24)=C24,C$22,IF(MIN(C24:E24)=D24,D$22,IF(MIN(C24:E24)=E24,E$22,"")))</f>
        <v>C2</v>
      </c>
      <c r="G24" s="14">
        <f>MIN(C24:E24)</f>
        <v>1</v>
      </c>
      <c r="H24" s="14">
        <f>G24*G24</f>
        <v>1</v>
      </c>
      <c r="I24" s="11">
        <f>IF(F24="C1",$C$6,"")</f>
      </c>
      <c r="J24" s="11">
        <f>IF(F24="C1",$D$6,"")</f>
      </c>
      <c r="K24" s="11">
        <f>IF(F24="C2",$C$6,"")</f>
        <v>1</v>
      </c>
      <c r="L24" s="11">
        <f>IF(F24="C2",$D$6,"")</f>
        <v>3</v>
      </c>
      <c r="M24" s="11">
        <f>IF(F24="C3",$C$6,"")</f>
      </c>
      <c r="N24" s="11">
        <f>IF(F24="C3",$D$6,"")</f>
      </c>
    </row>
    <row r="25" spans="2:14" ht="15">
      <c r="B25" s="14" t="s">
        <v>1</v>
      </c>
      <c r="C25" s="19">
        <f>SQRT(($C$7-$C17)^2+($D$7-$D17)^2)</f>
        <v>0</v>
      </c>
      <c r="D25" s="14">
        <f>SQRT((C7-$C18)^2+(D7-$D18)^2)</f>
        <v>2.23606797749979</v>
      </c>
      <c r="E25" s="14">
        <f>SQRT((C7-$C19)^2+(D7-$D19)^2)</f>
        <v>1.4142135623730951</v>
      </c>
      <c r="F25" s="15" t="str">
        <f aca="true" t="shared" si="0" ref="F25:F31">IF(MIN(C25:E25)=C25,C$22,IF(MIN(C25:E25)=D25,D$22,IF(MIN(C25:E25)=E25,E$22,"")))</f>
        <v>C1</v>
      </c>
      <c r="G25" s="14">
        <f aca="true" t="shared" si="1" ref="G25:G31">MIN(C25:E25)</f>
        <v>0</v>
      </c>
      <c r="H25" s="14">
        <f aca="true" t="shared" si="2" ref="H25:H31">G25*G25</f>
        <v>0</v>
      </c>
      <c r="I25" s="11">
        <f>IF(F25="C1",$C$7,"")</f>
        <v>3</v>
      </c>
      <c r="J25" s="11">
        <f>IF(F25="C1",$D$7,"")</f>
        <v>3</v>
      </c>
      <c r="K25" s="11">
        <f>IF(F25="C2",$C$7,"")</f>
      </c>
      <c r="L25" s="11">
        <f>IF(F25="C2",$D$7,"")</f>
      </c>
      <c r="M25" s="11">
        <f>IF(F25="C3",$C$7,"")</f>
      </c>
      <c r="N25" s="11">
        <f>IF(F25="C3",$D$7,"")</f>
      </c>
    </row>
    <row r="26" spans="2:14" ht="15">
      <c r="B26" s="14" t="s">
        <v>2</v>
      </c>
      <c r="C26" s="14">
        <f>SQRT(($C$8-$C17)^2+($D$8-$D17)^2)</f>
        <v>1</v>
      </c>
      <c r="D26" s="14">
        <f>SQRT(($C$8-$C18)^2+($D$8-$D18)^2)</f>
        <v>3.1622776601683795</v>
      </c>
      <c r="E26" s="19">
        <f>SQRT(($C$8-$C19)^2+($D$8-$D19)^2)</f>
        <v>1</v>
      </c>
      <c r="F26" s="15" t="s">
        <v>11</v>
      </c>
      <c r="G26" s="14">
        <f t="shared" si="1"/>
        <v>1</v>
      </c>
      <c r="H26" s="14">
        <f t="shared" si="2"/>
        <v>1</v>
      </c>
      <c r="I26" s="11">
        <f>IF(F26="C1",$C$8,"")</f>
      </c>
      <c r="J26" s="11">
        <f>IF(F26="C1",$D$8,"")</f>
      </c>
      <c r="K26" s="11">
        <f>IF(F26="C2",$C$8,"")</f>
      </c>
      <c r="L26" s="11">
        <f>IF(F26="C2",$D$8,"")</f>
      </c>
      <c r="M26" s="11">
        <f>IF(F26="C3",$C$8,"")</f>
        <v>4</v>
      </c>
      <c r="N26" s="11">
        <f>IF(F26="C3",$D$8,"")</f>
        <v>3</v>
      </c>
    </row>
    <row r="27" spans="2:14" ht="15">
      <c r="B27" s="14" t="s">
        <v>3</v>
      </c>
      <c r="C27" s="14">
        <f>SQRT(($C$9-$C17)^2+($D$9-$D17)^2)</f>
        <v>2</v>
      </c>
      <c r="D27" s="14">
        <f>SQRT(($C$9-$C18)^2+($D$9-$D18)^2)</f>
        <v>4.123105625617661</v>
      </c>
      <c r="E27" s="14">
        <f>SQRT(($C$9-$C19)^2+($D$9-$D19)^2)</f>
        <v>1.4142135623730951</v>
      </c>
      <c r="F27" s="15" t="str">
        <f t="shared" si="0"/>
        <v>C3</v>
      </c>
      <c r="G27" s="14">
        <f t="shared" si="1"/>
        <v>1.4142135623730951</v>
      </c>
      <c r="H27" s="14">
        <f>G27*G27</f>
        <v>2.0000000000000004</v>
      </c>
      <c r="I27" s="11">
        <f>IF(F27="C1",$C$9,"")</f>
      </c>
      <c r="J27" s="11">
        <f>IF(F27="C1",$D$9,"")</f>
      </c>
      <c r="K27" s="11">
        <f>IF(F27="C2",$C$9,"")</f>
      </c>
      <c r="L27" s="11">
        <f>IF(F27="C2",$D$9,"")</f>
      </c>
      <c r="M27" s="11">
        <f>IF(F27="C3",$C$9,"")</f>
        <v>5</v>
      </c>
      <c r="N27" s="11">
        <f>IF(F27="C3",$D$9,"")</f>
        <v>3</v>
      </c>
    </row>
    <row r="28" spans="2:14" ht="15">
      <c r="B28" s="14" t="s">
        <v>4</v>
      </c>
      <c r="C28" s="14">
        <f>SQRT(($C$10-$C17)^2+($D$10-$D17)^2)</f>
        <v>2.23606797749979</v>
      </c>
      <c r="D28" s="19">
        <f>SQRT(($C$10-$C18)^2+($D$10-$D18)^2)</f>
        <v>0</v>
      </c>
      <c r="E28" s="14">
        <f>SQRT(($C$10-$C19)^2+($D$10-$D19)^2)</f>
        <v>3</v>
      </c>
      <c r="F28" s="15" t="str">
        <f t="shared" si="0"/>
        <v>C2</v>
      </c>
      <c r="G28" s="14">
        <f t="shared" si="1"/>
        <v>0</v>
      </c>
      <c r="H28" s="14">
        <f t="shared" si="2"/>
        <v>0</v>
      </c>
      <c r="I28" s="11">
        <f>IF(F28="C1",$C$10,"")</f>
      </c>
      <c r="J28" s="11">
        <f>IF(F28="C1",$D$10,"")</f>
      </c>
      <c r="K28" s="11">
        <f>IF(F28="C2",$C$10,"")</f>
        <v>1</v>
      </c>
      <c r="L28" s="11">
        <f>IF(F28="C2",$D$10,"")</f>
        <v>2</v>
      </c>
      <c r="M28" s="11">
        <f>IF(F28="C3",$C$10,"")</f>
      </c>
      <c r="N28" s="11">
        <f>IF(F28="C3",$D$10,"")</f>
      </c>
    </row>
    <row r="29" spans="2:14" ht="15">
      <c r="B29" s="14" t="s">
        <v>5</v>
      </c>
      <c r="C29" s="14">
        <f>SQRT(($C$11-$C17)^2+($D$11-$D17)^2)</f>
        <v>1.4142135623730951</v>
      </c>
      <c r="D29" s="14">
        <f>SQRT(($C$11-$C18)^2+($D$11-$D18)^2)</f>
        <v>3</v>
      </c>
      <c r="E29" s="19">
        <f>SQRT(($C$11-$C19)^2+($D$11-$D19)^2)</f>
        <v>0</v>
      </c>
      <c r="F29" s="15" t="str">
        <f t="shared" si="0"/>
        <v>C3</v>
      </c>
      <c r="G29" s="14">
        <f t="shared" si="1"/>
        <v>0</v>
      </c>
      <c r="H29" s="14">
        <f t="shared" si="2"/>
        <v>0</v>
      </c>
      <c r="I29" s="11">
        <f>IF(F29="C1",$C$11,"")</f>
      </c>
      <c r="J29" s="11">
        <f>IF(F29="C1",$D$11,"")</f>
      </c>
      <c r="K29" s="11">
        <f>IF(F29="C2",$C$11,"")</f>
      </c>
      <c r="L29" s="11">
        <f>IF(F29="C2",$D$11,"")</f>
      </c>
      <c r="M29" s="11">
        <f>IF(F29="C3",$C$11,"")</f>
        <v>4</v>
      </c>
      <c r="N29" s="11">
        <f>IF(F29="C3",$D$11,"")</f>
        <v>2</v>
      </c>
    </row>
    <row r="30" spans="2:14" ht="15">
      <c r="B30" s="14" t="s">
        <v>6</v>
      </c>
      <c r="C30" s="14">
        <f>SQRT(($C$12-$C17)^2+($D$12-$D17)^2)</f>
        <v>2.8284271247461903</v>
      </c>
      <c r="D30" s="19">
        <f>SQRT(($C$12-$C18)^2+($D$12-$D18)^2)</f>
        <v>1</v>
      </c>
      <c r="E30" s="14">
        <f>SQRT(($C$12-$C19)^2+($D$12-$D19)^2)</f>
        <v>3.1622776601683795</v>
      </c>
      <c r="F30" s="15" t="str">
        <f t="shared" si="0"/>
        <v>C2</v>
      </c>
      <c r="G30" s="14">
        <f t="shared" si="1"/>
        <v>1</v>
      </c>
      <c r="H30" s="14">
        <f t="shared" si="2"/>
        <v>1</v>
      </c>
      <c r="I30" s="11">
        <f>IF(F30="C1",$C$12,"")</f>
      </c>
      <c r="J30" s="11">
        <f>IF(F30="C1",$D$12,"")</f>
      </c>
      <c r="K30" s="11">
        <f>IF(F30="C2",$C$12,"")</f>
        <v>1</v>
      </c>
      <c r="L30" s="11">
        <f>IF(F30="C2",$D$12,"")</f>
        <v>1</v>
      </c>
      <c r="M30" s="11">
        <f>IF(F30="C3",$C$12,"")</f>
      </c>
      <c r="N30" s="11">
        <f>IF(F30="C3",$D$12,"")</f>
      </c>
    </row>
    <row r="31" spans="2:14" ht="15">
      <c r="B31" s="14" t="s">
        <v>7</v>
      </c>
      <c r="C31" s="14">
        <f>SQRT(($C$13-$C17)^2+($D$13-$D17)^2)</f>
        <v>2.23606797749979</v>
      </c>
      <c r="D31" s="19">
        <f>SQRT(($C$13-$C18)^2+($D$13-$D18)^2)</f>
        <v>1.4142135623730951</v>
      </c>
      <c r="E31" s="14">
        <f>SQRT(($C$13-$C19)^2+($D$13-$D19)^2)</f>
        <v>2.23606797749979</v>
      </c>
      <c r="F31" s="15" t="str">
        <f t="shared" si="0"/>
        <v>C2</v>
      </c>
      <c r="G31" s="14">
        <f t="shared" si="1"/>
        <v>1.4142135623730951</v>
      </c>
      <c r="H31" s="14">
        <f t="shared" si="2"/>
        <v>2.0000000000000004</v>
      </c>
      <c r="I31" s="11">
        <f>IF(F31="C1",$C$13,"")</f>
      </c>
      <c r="J31" s="11">
        <f>IF(F31="C1",$D$13,"")</f>
      </c>
      <c r="K31" s="11">
        <f>IF(F31="C2",$C$13,"")</f>
        <v>2</v>
      </c>
      <c r="L31" s="11">
        <f>IF(F31="C2",$D$13,"")</f>
        <v>1</v>
      </c>
      <c r="M31" s="11">
        <f>IF(F31="C3",$C$13,"")</f>
      </c>
      <c r="N31" s="11">
        <f>IF(F31="C3",$D$13,"")</f>
      </c>
    </row>
    <row r="32" spans="2:14" ht="15">
      <c r="B32" s="16"/>
      <c r="C32" s="16"/>
      <c r="D32" s="16"/>
      <c r="E32" s="16"/>
      <c r="F32" s="16"/>
      <c r="G32" s="17" t="s">
        <v>25</v>
      </c>
      <c r="H32" s="17">
        <f>SUM(H24:H31)</f>
        <v>7</v>
      </c>
      <c r="I32" s="18">
        <f aca="true" t="shared" si="3" ref="I32:N32">_xlfn.AVERAGEIF(I24:I31,"&lt;&gt;''",I24:I31)</f>
        <v>3</v>
      </c>
      <c r="J32" s="18">
        <f t="shared" si="3"/>
        <v>3</v>
      </c>
      <c r="K32" s="18">
        <f t="shared" si="3"/>
        <v>1.25</v>
      </c>
      <c r="L32" s="18">
        <f t="shared" si="3"/>
        <v>1.75</v>
      </c>
      <c r="M32" s="18">
        <f t="shared" si="3"/>
        <v>4.333333333333333</v>
      </c>
      <c r="N32" s="18">
        <f t="shared" si="3"/>
        <v>2.6666666666666665</v>
      </c>
    </row>
    <row r="33" spans="1:7" ht="15">
      <c r="A33" s="6" t="s">
        <v>22</v>
      </c>
      <c r="B33" s="6"/>
      <c r="C33" s="6" t="s">
        <v>21</v>
      </c>
      <c r="G33" s="22" t="s">
        <v>33</v>
      </c>
    </row>
    <row r="34" spans="1:3" ht="15">
      <c r="A34" s="6" t="s">
        <v>9</v>
      </c>
      <c r="B34" s="6" t="s">
        <v>10</v>
      </c>
      <c r="C34" s="6">
        <f>SQRT((C17-C18)^2+(D17-D18)^2)</f>
        <v>2.23606797749979</v>
      </c>
    </row>
    <row r="35" spans="1:3" ht="15">
      <c r="A35" s="6" t="s">
        <v>9</v>
      </c>
      <c r="B35" s="6" t="s">
        <v>11</v>
      </c>
      <c r="C35" s="6">
        <f>SQRT((C17-C19)^2+(D17-D19)^2)</f>
        <v>1.4142135623730951</v>
      </c>
    </row>
    <row r="36" spans="1:3" ht="15">
      <c r="A36" s="6" t="s">
        <v>10</v>
      </c>
      <c r="B36" s="6" t="s">
        <v>11</v>
      </c>
      <c r="C36" s="6">
        <f>SQRT((C18-C19)^2+(D18-D19)^2)</f>
        <v>3</v>
      </c>
    </row>
    <row r="37" spans="1:4" ht="15">
      <c r="A37" s="6"/>
      <c r="B37" s="6" t="s">
        <v>20</v>
      </c>
      <c r="C37" s="6">
        <f>SUM(C34:C36)</f>
        <v>6.650281539872885</v>
      </c>
      <c r="D37" s="22" t="s">
        <v>34</v>
      </c>
    </row>
    <row r="38" ht="15">
      <c r="K38" t="s">
        <v>46</v>
      </c>
    </row>
    <row r="39" spans="2:11" ht="15">
      <c r="B39" s="1" t="s">
        <v>26</v>
      </c>
      <c r="C39" s="1">
        <f>C37/H32</f>
        <v>0.9500402199818406</v>
      </c>
      <c r="D39" s="1"/>
      <c r="E39" s="1"/>
      <c r="K39" t="s">
        <v>47</v>
      </c>
    </row>
    <row r="40" spans="2:5" ht="15">
      <c r="B40" s="1" t="s">
        <v>28</v>
      </c>
      <c r="C40" s="1"/>
      <c r="D40" s="1"/>
      <c r="E40" s="1"/>
    </row>
    <row r="41" spans="2:5" ht="15">
      <c r="B41" s="1" t="s">
        <v>29</v>
      </c>
      <c r="C41" s="1"/>
      <c r="D41" s="1"/>
      <c r="E41" s="1"/>
    </row>
    <row r="43" spans="1:4" ht="15">
      <c r="A43" s="4"/>
      <c r="B43" s="4"/>
      <c r="C43" s="4"/>
      <c r="D43" s="4"/>
    </row>
    <row r="44" spans="1:4" ht="15">
      <c r="A44" s="4"/>
      <c r="B44" s="4" t="s">
        <v>16</v>
      </c>
      <c r="C44" s="23" t="s">
        <v>35</v>
      </c>
      <c r="D44" s="23" t="s">
        <v>36</v>
      </c>
    </row>
    <row r="45" spans="1:4" ht="15">
      <c r="A45" s="23" t="s">
        <v>9</v>
      </c>
      <c r="B45" s="23"/>
      <c r="C45" s="23">
        <v>3</v>
      </c>
      <c r="D45" s="23">
        <v>3</v>
      </c>
    </row>
    <row r="46" spans="1:4" ht="15">
      <c r="A46" s="23" t="s">
        <v>10</v>
      </c>
      <c r="B46" s="23"/>
      <c r="C46" s="23">
        <v>1.25</v>
      </c>
      <c r="D46" s="23">
        <v>1.75</v>
      </c>
    </row>
    <row r="47" spans="1:4" ht="15">
      <c r="A47" s="23" t="s">
        <v>11</v>
      </c>
      <c r="B47" s="23"/>
      <c r="C47" s="23">
        <v>4.333333333333333</v>
      </c>
      <c r="D47" s="23">
        <v>2.6666666666666665</v>
      </c>
    </row>
    <row r="49" spans="2:14" ht="15">
      <c r="B49" s="5" t="s">
        <v>18</v>
      </c>
      <c r="C49" s="5"/>
      <c r="D49" s="5"/>
      <c r="E49" s="5"/>
      <c r="I49" s="7" t="s">
        <v>27</v>
      </c>
      <c r="J49" s="7"/>
      <c r="K49" s="7"/>
      <c r="L49" s="7"/>
      <c r="M49" s="7"/>
      <c r="N49" s="7"/>
    </row>
    <row r="50" spans="2:14" ht="15">
      <c r="B50" s="5" t="s">
        <v>16</v>
      </c>
      <c r="C50" s="5" t="s">
        <v>9</v>
      </c>
      <c r="D50" s="5" t="s">
        <v>10</v>
      </c>
      <c r="E50" s="5" t="s">
        <v>11</v>
      </c>
      <c r="I50" s="7" t="s">
        <v>9</v>
      </c>
      <c r="J50" s="7"/>
      <c r="K50" s="7" t="s">
        <v>10</v>
      </c>
      <c r="L50" s="7"/>
      <c r="M50" s="7" t="s">
        <v>11</v>
      </c>
      <c r="N50" s="7"/>
    </row>
    <row r="51" spans="2:14" ht="15">
      <c r="B51" s="5"/>
      <c r="C51" s="5"/>
      <c r="D51" s="5"/>
      <c r="E51" s="5"/>
      <c r="F51" s="1" t="s">
        <v>19</v>
      </c>
      <c r="G51" s="5" t="s">
        <v>23</v>
      </c>
      <c r="H51" s="5" t="s">
        <v>24</v>
      </c>
      <c r="I51" s="7" t="s">
        <v>12</v>
      </c>
      <c r="J51" s="7" t="s">
        <v>13</v>
      </c>
      <c r="K51" s="7" t="s">
        <v>12</v>
      </c>
      <c r="L51" s="7" t="s">
        <v>13</v>
      </c>
      <c r="M51" s="7" t="s">
        <v>12</v>
      </c>
      <c r="N51" s="7" t="s">
        <v>13</v>
      </c>
    </row>
    <row r="52" spans="2:14" ht="15">
      <c r="B52" s="14" t="s">
        <v>0</v>
      </c>
      <c r="C52" s="14">
        <f>SQRT(($C$6-$C45)^2+($D$6-$D45)^2)</f>
        <v>2</v>
      </c>
      <c r="D52" s="24">
        <f>SQRT(($C$6-$C46)^2+($D$6-$D46)^2)</f>
        <v>1.2747548783981961</v>
      </c>
      <c r="E52" s="24">
        <f>SQRT(($C$6-$C47)^2+($D$6-$D47)^2)</f>
        <v>3.34995854037363</v>
      </c>
      <c r="F52" s="15" t="str">
        <f>IF(MIN(C52:E52)=C52,C$22,IF(MIN(C52:E52)=D52,D$22,IF(MIN(C52:E52)=E52,E$22,"")))</f>
        <v>C2</v>
      </c>
      <c r="G52" s="24">
        <f>MIN(C52:E52)</f>
        <v>1.2747548783981961</v>
      </c>
      <c r="H52" s="24">
        <f>G52*G52</f>
        <v>1.6249999999999998</v>
      </c>
      <c r="I52" s="11">
        <f>IF(F52="C1",$C$6,"")</f>
      </c>
      <c r="J52" s="11">
        <f>IF(F52="C1",$D$6,"")</f>
      </c>
      <c r="K52" s="11">
        <f>IF(F52="C2",$C$6,"")</f>
        <v>1</v>
      </c>
      <c r="L52" s="11">
        <f>IF(F52="C2",$D$6,"")</f>
        <v>3</v>
      </c>
      <c r="M52" s="11">
        <f>IF(F52="C3",$C$6,"")</f>
      </c>
      <c r="N52" s="11">
        <f>IF(F52="C3",$D$6,"")</f>
      </c>
    </row>
    <row r="53" spans="2:14" ht="15">
      <c r="B53" s="14" t="s">
        <v>1</v>
      </c>
      <c r="C53" s="14">
        <f>SQRT(($C$7-$C45)^2+($D$7-$D45)^2)</f>
        <v>0</v>
      </c>
      <c r="D53" s="24">
        <f>SQRT((C35-$C46)^2+(D35-$D46)^2)</f>
        <v>1.7576877123275518</v>
      </c>
      <c r="E53" s="24">
        <f>SQRT((C35-$C47)^2+(D35-$D47)^2)</f>
        <v>3.953779375271471</v>
      </c>
      <c r="F53" s="15" t="str">
        <f>IF(MIN(C53:E53)=C53,C$22,IF(MIN(C53:E53)=D53,D$22,IF(MIN(C53:E53)=E53,E$22,"")))</f>
        <v>C1</v>
      </c>
      <c r="G53" s="24">
        <f aca="true" t="shared" si="4" ref="G53:G59">MIN(C53:E53)</f>
        <v>0</v>
      </c>
      <c r="H53" s="24">
        <f aca="true" t="shared" si="5" ref="H53:H59">G53*G53</f>
        <v>0</v>
      </c>
      <c r="I53" s="11">
        <f>IF(F53="C1",$C$7,"")</f>
        <v>3</v>
      </c>
      <c r="J53" s="11">
        <f>IF(F53="C1",$D$7,"")</f>
        <v>3</v>
      </c>
      <c r="K53" s="11">
        <f>IF(F53="C2",$C$7,"")</f>
      </c>
      <c r="L53" s="11">
        <f>IF(F53="C2",$D$7,"")</f>
      </c>
      <c r="M53" s="11">
        <f>IF(F53="C3",$C$7,"")</f>
      </c>
      <c r="N53" s="11">
        <f>IF(F53="C3",$D$7,"")</f>
      </c>
    </row>
    <row r="54" spans="2:14" ht="15">
      <c r="B54" s="14" t="s">
        <v>2</v>
      </c>
      <c r="C54" s="14">
        <f>SQRT(($C$8-$C45)^2+($D$8-$D45)^2)</f>
        <v>1</v>
      </c>
      <c r="D54" s="24">
        <f>SQRT(($C$8-$C46)^2+($D$8-$D46)^2)</f>
        <v>3.020761493398643</v>
      </c>
      <c r="E54" s="24">
        <f>SQRT(($C$8-$C47)^2+($D$8-$D47)^2)</f>
        <v>0.47140452079103157</v>
      </c>
      <c r="F54" s="15" t="s">
        <v>11</v>
      </c>
      <c r="G54" s="24">
        <f t="shared" si="4"/>
        <v>0.47140452079103157</v>
      </c>
      <c r="H54" s="24">
        <f t="shared" si="5"/>
        <v>0.22222222222222213</v>
      </c>
      <c r="I54" s="11">
        <f>IF(F54="C1",$C$8,"")</f>
      </c>
      <c r="J54" s="11">
        <f>IF(F54="C1",$D$8,"")</f>
      </c>
      <c r="K54" s="11">
        <f>IF(F54="C2",$C$8,"")</f>
      </c>
      <c r="L54" s="11">
        <f>IF(F54="C2",$D$8,"")</f>
      </c>
      <c r="M54" s="11">
        <f>IF(F54="C3",$C$8,"")</f>
        <v>4</v>
      </c>
      <c r="N54" s="11">
        <f>IF(F54="C3",$D$8,"")</f>
        <v>3</v>
      </c>
    </row>
    <row r="55" spans="2:14" ht="15">
      <c r="B55" s="14" t="s">
        <v>3</v>
      </c>
      <c r="C55" s="14">
        <f>SQRT(($C$9-$C45)^2+($D$9-$D45)^2)</f>
        <v>2</v>
      </c>
      <c r="D55" s="24">
        <f>SQRT(($C$9-$C46)^2+($D$9-$D46)^2)</f>
        <v>3.952847075210474</v>
      </c>
      <c r="E55" s="24">
        <f>SQRT(($C$9-$C47)^2+($D$9-$D47)^2)</f>
        <v>0.7453559924999302</v>
      </c>
      <c r="F55" s="15" t="str">
        <f>IF(MIN(C55:E55)=C55,C$22,IF(MIN(C55:E55)=D55,D$22,IF(MIN(C55:E55)=E55,E$22,"")))</f>
        <v>C3</v>
      </c>
      <c r="G55" s="24">
        <f t="shared" si="4"/>
        <v>0.7453559924999302</v>
      </c>
      <c r="H55" s="24">
        <f t="shared" si="5"/>
        <v>0.555555555555556</v>
      </c>
      <c r="I55" s="11">
        <f>IF(F55="C1",$C$9,"")</f>
      </c>
      <c r="J55" s="11">
        <f>IF(F55="C1",$D$9,"")</f>
      </c>
      <c r="K55" s="11">
        <f>IF(F55="C2",$C$9,"")</f>
      </c>
      <c r="L55" s="11">
        <f>IF(F55="C2",$D$9,"")</f>
      </c>
      <c r="M55" s="11">
        <f>IF(F55="C3",$C$9,"")</f>
        <v>5</v>
      </c>
      <c r="N55" s="11">
        <f>IF(F55="C3",$D$9,"")</f>
        <v>3</v>
      </c>
    </row>
    <row r="56" spans="2:14" ht="15">
      <c r="B56" s="14" t="s">
        <v>4</v>
      </c>
      <c r="C56" s="14">
        <f>SQRT(($C$10-$C45)^2+($D$10-$D45)^2)</f>
        <v>2.23606797749979</v>
      </c>
      <c r="D56" s="24">
        <f>SQRT(($C$10-$C46)^2+($D$10-$D46)^2)</f>
        <v>0.3535533905932738</v>
      </c>
      <c r="E56" s="24">
        <f>SQRT(($C$10-$C47)^2+($D$10-$D47)^2)</f>
        <v>3.3993463423951895</v>
      </c>
      <c r="F56" s="15" t="str">
        <f>IF(MIN(C56:E56)=C56,C$22,IF(MIN(C56:E56)=D56,D$22,IF(MIN(C56:E56)=E56,E$22,"")))</f>
        <v>C2</v>
      </c>
      <c r="G56" s="24">
        <f t="shared" si="4"/>
        <v>0.3535533905932738</v>
      </c>
      <c r="H56" s="24">
        <f t="shared" si="5"/>
        <v>0.12500000000000003</v>
      </c>
      <c r="I56" s="11">
        <f>IF(F56="C1",$C$10,"")</f>
      </c>
      <c r="J56" s="11">
        <f>IF(F56="C1",$D$10,"")</f>
      </c>
      <c r="K56" s="11">
        <f>IF(F56="C2",$C$10,"")</f>
        <v>1</v>
      </c>
      <c r="L56" s="11">
        <f>IF(F56="C2",$D$10,"")</f>
        <v>2</v>
      </c>
      <c r="M56" s="11">
        <f>IF(F56="C3",$C$10,"")</f>
      </c>
      <c r="N56" s="11">
        <f>IF(F56="C3",$D$10,"")</f>
      </c>
    </row>
    <row r="57" spans="2:14" ht="15">
      <c r="B57" s="14" t="s">
        <v>5</v>
      </c>
      <c r="C57" s="14">
        <f>SQRT(($C$11-$C45)^2+($D$11-$D45)^2)</f>
        <v>1.4142135623730951</v>
      </c>
      <c r="D57" s="24">
        <f>SQRT(($C$11-$C46)^2+($D$11-$D46)^2)</f>
        <v>2.7613402542968153</v>
      </c>
      <c r="E57" s="24">
        <f>SQRT(($C$11-$C47)^2+($D$11-$D47)^2)</f>
        <v>0.7453559924999296</v>
      </c>
      <c r="F57" s="15" t="str">
        <f>IF(MIN(C57:E57)=C57,C$22,IF(MIN(C57:E57)=D57,D$22,IF(MIN(C57:E57)=E57,E$22,"")))</f>
        <v>C3</v>
      </c>
      <c r="G57" s="24">
        <f t="shared" si="4"/>
        <v>0.7453559924999296</v>
      </c>
      <c r="H57" s="24">
        <f t="shared" si="5"/>
        <v>0.555555555555555</v>
      </c>
      <c r="I57" s="11">
        <f>IF(F57="C1",$C$11,"")</f>
      </c>
      <c r="J57" s="11">
        <f>IF(F57="C1",$D$11,"")</f>
      </c>
      <c r="K57" s="11">
        <f>IF(F57="C2",$C$11,"")</f>
      </c>
      <c r="L57" s="11">
        <f>IF(F57="C2",$D$11,"")</f>
      </c>
      <c r="M57" s="11">
        <f>IF(F57="C3",$C$11,"")</f>
        <v>4</v>
      </c>
      <c r="N57" s="11">
        <f>IF(F57="C3",$D$11,"")</f>
        <v>2</v>
      </c>
    </row>
    <row r="58" spans="2:14" ht="15">
      <c r="B58" s="14" t="s">
        <v>6</v>
      </c>
      <c r="C58" s="14">
        <f>SQRT(($C$12-$C45)^2+($D$12-$D45)^2)</f>
        <v>2.8284271247461903</v>
      </c>
      <c r="D58" s="24">
        <f>SQRT(($C$12-$C46)^2+($D$12-$D46)^2)</f>
        <v>0.7905694150420949</v>
      </c>
      <c r="E58" s="24">
        <f>SQRT(($C$12-$C47)^2+($D$12-$D47)^2)</f>
        <v>3.726779962499649</v>
      </c>
      <c r="F58" s="15" t="str">
        <f>IF(MIN(C58:E58)=C58,C$22,IF(MIN(C58:E58)=D58,D$22,IF(MIN(C58:E58)=E58,E$22,"")))</f>
        <v>C2</v>
      </c>
      <c r="G58" s="24">
        <f t="shared" si="4"/>
        <v>0.7905694150420949</v>
      </c>
      <c r="H58" s="24">
        <f t="shared" si="5"/>
        <v>0.6250000000000001</v>
      </c>
      <c r="I58" s="11">
        <f>IF(F58="C1",$C$12,"")</f>
      </c>
      <c r="J58" s="11">
        <f>IF(F58="C1",$D$12,"")</f>
      </c>
      <c r="K58" s="11">
        <f>IF(F58="C2",$C$12,"")</f>
        <v>1</v>
      </c>
      <c r="L58" s="11">
        <f>IF(F58="C2",$D$12,"")</f>
        <v>1</v>
      </c>
      <c r="M58" s="11">
        <f>IF(F58="C3",$C$12,"")</f>
      </c>
      <c r="N58" s="11">
        <f>IF(F58="C3",$D$12,"")</f>
      </c>
    </row>
    <row r="59" spans="2:14" ht="15">
      <c r="B59" s="14" t="s">
        <v>7</v>
      </c>
      <c r="C59" s="14">
        <f>SQRT(($C$13-$C45)^2+($D$13-$D45)^2)</f>
        <v>2.23606797749979</v>
      </c>
      <c r="D59" s="24">
        <f>SQRT(($C$13-$C46)^2+($D$13-$D46)^2)</f>
        <v>1.0606601717798212</v>
      </c>
      <c r="E59" s="24">
        <f>SQRT(($C$13-$C47)^2+($D$13-$D47)^2)</f>
        <v>2.867441755680875</v>
      </c>
      <c r="F59" s="15" t="str">
        <f>IF(MIN(C59:E59)=C59,C$22,IF(MIN(C59:E59)=D59,D$22,IF(MIN(C59:E59)=E59,E$22,"")))</f>
        <v>C2</v>
      </c>
      <c r="G59" s="24">
        <f t="shared" si="4"/>
        <v>1.0606601717798212</v>
      </c>
      <c r="H59" s="24">
        <f t="shared" si="5"/>
        <v>1.1249999999999998</v>
      </c>
      <c r="I59" s="11">
        <f>IF(F59="C1",$C$13,"")</f>
      </c>
      <c r="J59" s="11">
        <f>IF(F59="C1",$D$13,"")</f>
      </c>
      <c r="K59" s="11">
        <f>IF(F59="C2",$C$13,"")</f>
        <v>2</v>
      </c>
      <c r="L59" s="11">
        <f>IF(F59="C2",$D$13,"")</f>
        <v>1</v>
      </c>
      <c r="M59" s="11">
        <f>IF(F59="C3",$C$13,"")</f>
      </c>
      <c r="N59" s="11">
        <f>IF(F59="C3",$D$13,"")</f>
      </c>
    </row>
    <row r="60" spans="7:14" ht="15">
      <c r="G60" s="5" t="s">
        <v>25</v>
      </c>
      <c r="H60" s="5">
        <f>SUM(H52:H59)</f>
        <v>4.833333333333332</v>
      </c>
      <c r="I60" s="1">
        <f aca="true" t="shared" si="6" ref="I60:N60">_xlfn.AVERAGEIF(I52:I59,"&lt;&gt;''",I52:I59)</f>
        <v>3</v>
      </c>
      <c r="J60" s="1">
        <f t="shared" si="6"/>
        <v>3</v>
      </c>
      <c r="K60" s="1">
        <f t="shared" si="6"/>
        <v>1.25</v>
      </c>
      <c r="L60" s="1">
        <f t="shared" si="6"/>
        <v>1.75</v>
      </c>
      <c r="M60" s="1">
        <f t="shared" si="6"/>
        <v>4.333333333333333</v>
      </c>
      <c r="N60" s="1">
        <f t="shared" si="6"/>
        <v>2.6666666666666665</v>
      </c>
    </row>
    <row r="61" spans="1:3" ht="15">
      <c r="A61" s="6" t="s">
        <v>22</v>
      </c>
      <c r="B61" s="6"/>
      <c r="C61" s="6" t="s">
        <v>21</v>
      </c>
    </row>
    <row r="62" spans="1:3" ht="15">
      <c r="A62" s="6" t="s">
        <v>9</v>
      </c>
      <c r="B62" s="6" t="s">
        <v>10</v>
      </c>
      <c r="C62" s="6">
        <f>SQRT((C45-C46)^2+(D45-D46)^2)</f>
        <v>2.1505813167606567</v>
      </c>
    </row>
    <row r="63" spans="1:3" ht="15">
      <c r="A63" s="6" t="s">
        <v>9</v>
      </c>
      <c r="B63" s="6" t="s">
        <v>11</v>
      </c>
      <c r="C63" s="6">
        <f>SQRT((C45-C47)^2+(D45-D47)^2)</f>
        <v>1.3743685418725533</v>
      </c>
    </row>
    <row r="64" spans="1:3" ht="15">
      <c r="A64" s="6" t="s">
        <v>10</v>
      </c>
      <c r="B64" s="6" t="s">
        <v>11</v>
      </c>
      <c r="C64" s="6">
        <f>SQRT((C46-C47)^2+(D46-D47)^2)</f>
        <v>3.2167098442697966</v>
      </c>
    </row>
    <row r="65" spans="1:3" ht="15">
      <c r="A65" s="6"/>
      <c r="B65" s="6" t="s">
        <v>20</v>
      </c>
      <c r="C65" s="6">
        <f>SUM(C62:C64)</f>
        <v>6.741659702903007</v>
      </c>
    </row>
    <row r="67" spans="2:5" ht="15">
      <c r="B67" s="1" t="s">
        <v>26</v>
      </c>
      <c r="C67" s="1">
        <f>C65/H60</f>
        <v>1.3948261454282087</v>
      </c>
      <c r="D67" s="1"/>
      <c r="E67" s="1"/>
    </row>
    <row r="68" spans="2:5" ht="15">
      <c r="B68" s="1" t="s">
        <v>28</v>
      </c>
      <c r="C68" s="1">
        <f>C39</f>
        <v>0.9500402199818406</v>
      </c>
      <c r="D68" s="1"/>
      <c r="E68" s="1"/>
    </row>
    <row r="69" spans="2:5" ht="15">
      <c r="B69" s="1" t="s">
        <v>29</v>
      </c>
      <c r="C69" s="1"/>
      <c r="D69" s="1"/>
      <c r="E69" s="1"/>
    </row>
    <row r="71" spans="1:4" ht="15">
      <c r="A71" s="4"/>
      <c r="B71" s="4"/>
      <c r="C71" s="4"/>
      <c r="D71" s="4"/>
    </row>
    <row r="72" spans="1:4" ht="15">
      <c r="A72" s="4"/>
      <c r="B72" s="4" t="s">
        <v>16</v>
      </c>
      <c r="C72" s="23" t="s">
        <v>35</v>
      </c>
      <c r="D72" s="23" t="s">
        <v>36</v>
      </c>
    </row>
    <row r="73" spans="1:4" ht="15">
      <c r="A73" s="4" t="s">
        <v>9</v>
      </c>
      <c r="B73" s="4"/>
      <c r="C73" s="4">
        <v>3</v>
      </c>
      <c r="D73" s="4">
        <v>3</v>
      </c>
    </row>
    <row r="74" spans="1:4" ht="15">
      <c r="A74" s="4" t="s">
        <v>10</v>
      </c>
      <c r="B74" s="4"/>
      <c r="C74" s="4">
        <v>1.25</v>
      </c>
      <c r="D74" s="4">
        <v>1.75</v>
      </c>
    </row>
    <row r="75" spans="1:4" ht="15">
      <c r="A75" s="4" t="s">
        <v>11</v>
      </c>
      <c r="B75" s="4"/>
      <c r="C75" s="4">
        <v>4.333333333333333</v>
      </c>
      <c r="D75" s="4">
        <v>2.6666666666666665</v>
      </c>
    </row>
    <row r="77" spans="2:14" ht="15">
      <c r="B77" s="5" t="s">
        <v>18</v>
      </c>
      <c r="C77" s="5"/>
      <c r="D77" s="5"/>
      <c r="E77" s="5"/>
      <c r="I77" s="7" t="s">
        <v>27</v>
      </c>
      <c r="J77" s="7"/>
      <c r="K77" s="7"/>
      <c r="L77" s="7"/>
      <c r="M77" s="7"/>
      <c r="N77" s="7"/>
    </row>
    <row r="78" spans="2:14" ht="15">
      <c r="B78" s="5" t="s">
        <v>16</v>
      </c>
      <c r="C78" s="5" t="s">
        <v>9</v>
      </c>
      <c r="D78" s="5" t="s">
        <v>10</v>
      </c>
      <c r="E78" s="5" t="s">
        <v>11</v>
      </c>
      <c r="I78" s="7" t="s">
        <v>9</v>
      </c>
      <c r="J78" s="7"/>
      <c r="K78" s="7" t="s">
        <v>10</v>
      </c>
      <c r="L78" s="7"/>
      <c r="M78" s="7" t="s">
        <v>11</v>
      </c>
      <c r="N78" s="7"/>
    </row>
    <row r="79" spans="2:14" ht="15">
      <c r="B79" s="14"/>
      <c r="C79" s="14"/>
      <c r="D79" s="14"/>
      <c r="E79" s="14"/>
      <c r="F79" s="15" t="s">
        <v>19</v>
      </c>
      <c r="G79" s="14" t="s">
        <v>23</v>
      </c>
      <c r="H79" s="14" t="s">
        <v>24</v>
      </c>
      <c r="I79" s="11" t="s">
        <v>12</v>
      </c>
      <c r="J79" s="11" t="s">
        <v>13</v>
      </c>
      <c r="K79" s="11" t="s">
        <v>12</v>
      </c>
      <c r="L79" s="11" t="s">
        <v>13</v>
      </c>
      <c r="M79" s="11" t="s">
        <v>12</v>
      </c>
      <c r="N79" s="11" t="s">
        <v>13</v>
      </c>
    </row>
    <row r="80" spans="2:14" ht="15">
      <c r="B80" s="14" t="s">
        <v>0</v>
      </c>
      <c r="C80" s="14">
        <f>SQRT(($C$6-$C73)^2+($D$6-$D73)^2)</f>
        <v>2</v>
      </c>
      <c r="D80" s="24">
        <f>SQRT(($C$6-$C74)^2+($D$6-$D74)^2)</f>
        <v>1.2747548783981961</v>
      </c>
      <c r="E80" s="24">
        <f>SQRT(($C$6-$C75)^2+($D$6-$D75)^2)</f>
        <v>3.34995854037363</v>
      </c>
      <c r="F80" s="15" t="str">
        <f>IF(MIN(C80:E80)=C80,C$22,IF(MIN(C80:E80)=D80,D$22,IF(MIN(C80:E80)=E80,E$22,"")))</f>
        <v>C2</v>
      </c>
      <c r="G80" s="24">
        <f>MIN(C80:E80)</f>
        <v>1.2747548783981961</v>
      </c>
      <c r="H80" s="24">
        <f>G80*G80</f>
        <v>1.6249999999999998</v>
      </c>
      <c r="I80" s="11">
        <f>IF(F80="C1",$C$6,"")</f>
      </c>
      <c r="J80" s="11">
        <f>IF(F80="C1",$D$6,"")</f>
      </c>
      <c r="K80" s="11">
        <f>IF(F80="C2",$C$6,"")</f>
        <v>1</v>
      </c>
      <c r="L80" s="11">
        <f>IF(F80="C2",$D$6,"")</f>
        <v>3</v>
      </c>
      <c r="M80" s="11">
        <f>IF(F80="C3",$C$6,"")</f>
      </c>
      <c r="N80" s="11">
        <f>IF(F80="C3",$D$6,"")</f>
      </c>
    </row>
    <row r="81" spans="2:14" ht="15">
      <c r="B81" s="14" t="s">
        <v>1</v>
      </c>
      <c r="C81" s="14">
        <f>SQRT(($C$7-$C73)^2+($D$7-$D73)^2)</f>
        <v>0</v>
      </c>
      <c r="D81" s="24">
        <f>SQRT((C63-$C74)^2+(D63-$D74)^2)</f>
        <v>1.7544137294855808</v>
      </c>
      <c r="E81" s="24">
        <f>SQRT((C63-$C75)^2+(D63-$D75)^2)</f>
        <v>3.983288057398767</v>
      </c>
      <c r="F81" s="15" t="str">
        <f>IF(MIN(C81:E81)=C81,C$22,IF(MIN(C81:E81)=D81,D$22,IF(MIN(C81:E81)=E81,E$22,"")))</f>
        <v>C1</v>
      </c>
      <c r="G81" s="24">
        <f aca="true" t="shared" si="7" ref="G81:G87">MIN(C81:E81)</f>
        <v>0</v>
      </c>
      <c r="H81" s="24">
        <f aca="true" t="shared" si="8" ref="H81:H87">G81*G81</f>
        <v>0</v>
      </c>
      <c r="I81" s="11">
        <f>IF(F81="C1",$C$7,"")</f>
        <v>3</v>
      </c>
      <c r="J81" s="11">
        <f>IF(F81="C1",$D$7,"")</f>
        <v>3</v>
      </c>
      <c r="K81" s="11">
        <f>IF(F81="C2",$C$7,"")</f>
      </c>
      <c r="L81" s="11">
        <f>IF(F81="C2",$D$7,"")</f>
      </c>
      <c r="M81" s="11">
        <f>IF(F81="C3",$C$7,"")</f>
      </c>
      <c r="N81" s="11">
        <f>IF(F81="C3",$D$7,"")</f>
      </c>
    </row>
    <row r="82" spans="2:14" ht="15">
      <c r="B82" s="14" t="s">
        <v>2</v>
      </c>
      <c r="C82" s="14">
        <f>SQRT(($C$8-$C73)^2+($D$8-$D73)^2)</f>
        <v>1</v>
      </c>
      <c r="D82" s="24">
        <f>SQRT(($C$8-$C74)^2+($D$8-$D74)^2)</f>
        <v>3.020761493398643</v>
      </c>
      <c r="E82" s="24">
        <f>SQRT(($C$8-$C75)^2+($D$8-$D75)^2)</f>
        <v>0.47140452079103157</v>
      </c>
      <c r="F82" s="15" t="s">
        <v>11</v>
      </c>
      <c r="G82" s="24">
        <f t="shared" si="7"/>
        <v>0.47140452079103157</v>
      </c>
      <c r="H82" s="24">
        <f t="shared" si="8"/>
        <v>0.22222222222222213</v>
      </c>
      <c r="I82" s="11">
        <f>IF(F82="C1",$C$8,"")</f>
      </c>
      <c r="J82" s="11">
        <f>IF(F82="C1",$D$8,"")</f>
      </c>
      <c r="K82" s="11">
        <f>IF(F82="C2",$C$8,"")</f>
      </c>
      <c r="L82" s="11">
        <f>IF(F82="C2",$D$8,"")</f>
      </c>
      <c r="M82" s="11">
        <f>IF(F82="C3",$C$8,"")</f>
        <v>4</v>
      </c>
      <c r="N82" s="11">
        <f>IF(F82="C3",$D$8,"")</f>
        <v>3</v>
      </c>
    </row>
    <row r="83" spans="2:14" ht="15">
      <c r="B83" s="14" t="s">
        <v>3</v>
      </c>
      <c r="C83" s="14">
        <f>SQRT(($C$9-$C73)^2+($D$9-$D73)^2)</f>
        <v>2</v>
      </c>
      <c r="D83" s="24">
        <f>SQRT(($C$9-$C74)^2+($D$9-$D74)^2)</f>
        <v>3.952847075210474</v>
      </c>
      <c r="E83" s="24">
        <f>SQRT(($C$9-$C75)^2+($D$9-$D75)^2)</f>
        <v>0.7453559924999302</v>
      </c>
      <c r="F83" s="15" t="str">
        <f>IF(MIN(C83:E83)=C83,C$22,IF(MIN(C83:E83)=D83,D$22,IF(MIN(C83:E83)=E83,E$22,"")))</f>
        <v>C3</v>
      </c>
      <c r="G83" s="24">
        <f t="shared" si="7"/>
        <v>0.7453559924999302</v>
      </c>
      <c r="H83" s="24">
        <f t="shared" si="8"/>
        <v>0.555555555555556</v>
      </c>
      <c r="I83" s="11">
        <f>IF(F83="C1",$C$9,"")</f>
      </c>
      <c r="J83" s="11">
        <f>IF(F83="C1",$D$9,"")</f>
      </c>
      <c r="K83" s="11">
        <f>IF(F83="C2",$C$9,"")</f>
      </c>
      <c r="L83" s="11">
        <f>IF(F83="C2",$D$9,"")</f>
      </c>
      <c r="M83" s="11">
        <f>IF(F83="C3",$C$9,"")</f>
        <v>5</v>
      </c>
      <c r="N83" s="11">
        <f>IF(F83="C3",$D$9,"")</f>
        <v>3</v>
      </c>
    </row>
    <row r="84" spans="2:14" ht="15">
      <c r="B84" s="14" t="s">
        <v>4</v>
      </c>
      <c r="C84" s="14">
        <f>SQRT(($C$10-$C73)^2+($D$10-$D73)^2)</f>
        <v>2.23606797749979</v>
      </c>
      <c r="D84" s="24">
        <f>SQRT(($C$10-$C74)^2+($D$10-$D74)^2)</f>
        <v>0.3535533905932738</v>
      </c>
      <c r="E84" s="24">
        <f>SQRT(($C$10-$C75)^2+($D$10-$D75)^2)</f>
        <v>3.3993463423951895</v>
      </c>
      <c r="F84" s="15" t="str">
        <f>IF(MIN(C84:E84)=C84,C$22,IF(MIN(C84:E84)=D84,D$22,IF(MIN(C84:E84)=E84,E$22,"")))</f>
        <v>C2</v>
      </c>
      <c r="G84" s="24">
        <f t="shared" si="7"/>
        <v>0.3535533905932738</v>
      </c>
      <c r="H84" s="24">
        <f t="shared" si="8"/>
        <v>0.12500000000000003</v>
      </c>
      <c r="I84" s="11">
        <f>IF(F84="C1",$C$10,"")</f>
      </c>
      <c r="J84" s="11">
        <f>IF(F84="C1",$D$10,"")</f>
      </c>
      <c r="K84" s="11">
        <f>IF(F84="C2",$C$10,"")</f>
        <v>1</v>
      </c>
      <c r="L84" s="11">
        <f>IF(F84="C2",$D$10,"")</f>
        <v>2</v>
      </c>
      <c r="M84" s="11">
        <f>IF(F84="C3",$C$10,"")</f>
      </c>
      <c r="N84" s="11">
        <f>IF(F84="C3",$D$10,"")</f>
      </c>
    </row>
    <row r="85" spans="2:14" ht="15">
      <c r="B85" s="14" t="s">
        <v>5</v>
      </c>
      <c r="C85" s="14">
        <f>SQRT(($C$11-$C73)^2+($D$11-$D73)^2)</f>
        <v>1.4142135623730951</v>
      </c>
      <c r="D85" s="24">
        <f>SQRT(($C$11-$C74)^2+($D$11-$D74)^2)</f>
        <v>2.7613402542968153</v>
      </c>
      <c r="E85" s="24">
        <f>SQRT(($C$11-$C75)^2+($D$11-$D75)^2)</f>
        <v>0.7453559924999296</v>
      </c>
      <c r="F85" s="15" t="str">
        <f>IF(MIN(C85:E85)=C85,C$22,IF(MIN(C85:E85)=D85,D$22,IF(MIN(C85:E85)=E85,E$22,"")))</f>
        <v>C3</v>
      </c>
      <c r="G85" s="24">
        <f t="shared" si="7"/>
        <v>0.7453559924999296</v>
      </c>
      <c r="H85" s="24">
        <f t="shared" si="8"/>
        <v>0.555555555555555</v>
      </c>
      <c r="I85" s="11">
        <f>IF(F85="C1",$C$11,"")</f>
      </c>
      <c r="J85" s="11">
        <f>IF(F85="C1",$D$11,"")</f>
      </c>
      <c r="K85" s="11">
        <f>IF(F85="C2",$C$11,"")</f>
      </c>
      <c r="L85" s="11">
        <f>IF(F85="C2",$D$11,"")</f>
      </c>
      <c r="M85" s="11">
        <f>IF(F85="C3",$C$11,"")</f>
        <v>4</v>
      </c>
      <c r="N85" s="11">
        <f>IF(F85="C3",$D$11,"")</f>
        <v>2</v>
      </c>
    </row>
    <row r="86" spans="2:14" ht="15">
      <c r="B86" s="14" t="s">
        <v>6</v>
      </c>
      <c r="C86" s="14">
        <f>SQRT(($C$12-$C73)^2+($D$12-$D73)^2)</f>
        <v>2.8284271247461903</v>
      </c>
      <c r="D86" s="24">
        <f>SQRT(($C$12-$C74)^2+($D$12-$D74)^2)</f>
        <v>0.7905694150420949</v>
      </c>
      <c r="E86" s="24">
        <f>SQRT(($C$12-$C75)^2+($D$12-$D75)^2)</f>
        <v>3.726779962499649</v>
      </c>
      <c r="F86" s="15" t="str">
        <f>IF(MIN(C86:E86)=C86,C$22,IF(MIN(C86:E86)=D86,D$22,IF(MIN(C86:E86)=E86,E$22,"")))</f>
        <v>C2</v>
      </c>
      <c r="G86" s="24">
        <f t="shared" si="7"/>
        <v>0.7905694150420949</v>
      </c>
      <c r="H86" s="24">
        <f t="shared" si="8"/>
        <v>0.6250000000000001</v>
      </c>
      <c r="I86" s="11">
        <f>IF(F86="C1",$C$12,"")</f>
      </c>
      <c r="J86" s="11">
        <f>IF(F86="C1",$D$12,"")</f>
      </c>
      <c r="K86" s="11">
        <f>IF(F86="C2",$C$12,"")</f>
        <v>1</v>
      </c>
      <c r="L86" s="11">
        <f>IF(F86="C2",$D$12,"")</f>
        <v>1</v>
      </c>
      <c r="M86" s="11">
        <f>IF(F86="C3",$C$12,"")</f>
      </c>
      <c r="N86" s="11">
        <f>IF(F86="C3",$D$12,"")</f>
      </c>
    </row>
    <row r="87" spans="2:14" ht="15">
      <c r="B87" s="14" t="s">
        <v>7</v>
      </c>
      <c r="C87" s="14">
        <f>SQRT(($C$13-$C73)^2+($D$13-$D73)^2)</f>
        <v>2.23606797749979</v>
      </c>
      <c r="D87" s="24">
        <f>SQRT(($C$13-$C74)^2+($D$13-$D74)^2)</f>
        <v>1.0606601717798212</v>
      </c>
      <c r="E87" s="24">
        <f>SQRT(($C$13-$C75)^2+($D$13-$D75)^2)</f>
        <v>2.867441755680875</v>
      </c>
      <c r="F87" s="15" t="str">
        <f>IF(MIN(C87:E87)=C87,C$22,IF(MIN(C87:E87)=D87,D$22,IF(MIN(C87:E87)=E87,E$22,"")))</f>
        <v>C2</v>
      </c>
      <c r="G87" s="24">
        <f t="shared" si="7"/>
        <v>1.0606601717798212</v>
      </c>
      <c r="H87" s="24">
        <f t="shared" si="8"/>
        <v>1.1249999999999998</v>
      </c>
      <c r="I87" s="11">
        <f>IF(F87="C1",$C$13,"")</f>
      </c>
      <c r="J87" s="11">
        <f>IF(F87="C1",$D$13,"")</f>
      </c>
      <c r="K87" s="11">
        <f>IF(F87="C2",$C$13,"")</f>
        <v>2</v>
      </c>
      <c r="L87" s="11">
        <f>IF(F87="C2",$D$13,"")</f>
        <v>1</v>
      </c>
      <c r="M87" s="11">
        <f>IF(F87="C3",$C$13,"")</f>
      </c>
      <c r="N87" s="11">
        <f>IF(F87="C3",$D$13,"")</f>
      </c>
    </row>
    <row r="88" spans="7:14" ht="15">
      <c r="G88" s="5" t="s">
        <v>25</v>
      </c>
      <c r="H88" s="5">
        <f>SUM(H80:H87)</f>
        <v>4.833333333333332</v>
      </c>
      <c r="I88" s="1">
        <f aca="true" t="shared" si="9" ref="I88:N88">_xlfn.AVERAGEIF(I80:I87,"&lt;&gt;''",I80:I87)</f>
        <v>3</v>
      </c>
      <c r="J88" s="1">
        <f t="shared" si="9"/>
        <v>3</v>
      </c>
      <c r="K88" s="1">
        <f t="shared" si="9"/>
        <v>1.25</v>
      </c>
      <c r="L88" s="1">
        <f t="shared" si="9"/>
        <v>1.75</v>
      </c>
      <c r="M88" s="1">
        <f t="shared" si="9"/>
        <v>4.333333333333333</v>
      </c>
      <c r="N88" s="1">
        <f t="shared" si="9"/>
        <v>2.6666666666666665</v>
      </c>
    </row>
    <row r="89" spans="1:3" ht="15">
      <c r="A89" s="6" t="s">
        <v>22</v>
      </c>
      <c r="B89" s="6"/>
      <c r="C89" s="6" t="s">
        <v>21</v>
      </c>
    </row>
    <row r="90" spans="1:3" ht="15">
      <c r="A90" s="6" t="s">
        <v>9</v>
      </c>
      <c r="B90" s="6" t="s">
        <v>10</v>
      </c>
      <c r="C90" s="6">
        <f>SQRT((C73-C74)^2+(D73-D74)^2)</f>
        <v>2.1505813167606567</v>
      </c>
    </row>
    <row r="91" spans="1:3" ht="15">
      <c r="A91" s="6" t="s">
        <v>9</v>
      </c>
      <c r="B91" s="6" t="s">
        <v>11</v>
      </c>
      <c r="C91" s="6">
        <f>SQRT((C73-C75)^2+(D73-D75)^2)</f>
        <v>1.3743685418725533</v>
      </c>
    </row>
    <row r="92" spans="1:3" ht="15">
      <c r="A92" s="6" t="s">
        <v>10</v>
      </c>
      <c r="B92" s="6" t="s">
        <v>11</v>
      </c>
      <c r="C92" s="6">
        <f>SQRT((C74-C75)^2+(D74-D75)^2)</f>
        <v>3.2167098442697966</v>
      </c>
    </row>
    <row r="93" spans="1:3" ht="15">
      <c r="A93" s="6"/>
      <c r="B93" s="6" t="s">
        <v>20</v>
      </c>
      <c r="C93" s="6">
        <f>SUM(C90:C92)</f>
        <v>6.741659702903007</v>
      </c>
    </row>
    <row r="95" spans="2:5" ht="15">
      <c r="B95" s="1" t="s">
        <v>26</v>
      </c>
      <c r="C95" s="1">
        <f>C93/H88</f>
        <v>1.3948261454282087</v>
      </c>
      <c r="D95" s="1"/>
      <c r="E95" s="1"/>
    </row>
    <row r="96" spans="2:5" ht="15">
      <c r="B96" s="1" t="s">
        <v>28</v>
      </c>
      <c r="C96" s="1">
        <f>C67</f>
        <v>1.3948261454282087</v>
      </c>
      <c r="D96" s="1"/>
      <c r="E96" s="1"/>
    </row>
    <row r="97" spans="2:5" ht="23.25">
      <c r="B97" s="25" t="s">
        <v>30</v>
      </c>
      <c r="C97" s="1"/>
      <c r="D97" s="1"/>
      <c r="E97" s="1"/>
    </row>
    <row r="100" spans="2:3" ht="30">
      <c r="B100" s="26" t="s">
        <v>32</v>
      </c>
      <c r="C100" s="26" t="s">
        <v>19</v>
      </c>
    </row>
    <row r="101" spans="2:3" ht="15">
      <c r="B101" s="26" t="s">
        <v>0</v>
      </c>
      <c r="C101" s="26" t="s">
        <v>10</v>
      </c>
    </row>
    <row r="102" spans="2:3" ht="15">
      <c r="B102" s="26" t="s">
        <v>1</v>
      </c>
      <c r="C102" s="26" t="s">
        <v>9</v>
      </c>
    </row>
    <row r="103" spans="2:3" ht="15">
      <c r="B103" s="26" t="s">
        <v>2</v>
      </c>
      <c r="C103" s="26" t="s">
        <v>11</v>
      </c>
    </row>
    <row r="104" spans="2:3" ht="15">
      <c r="B104" s="26" t="s">
        <v>3</v>
      </c>
      <c r="C104" s="26" t="s">
        <v>11</v>
      </c>
    </row>
    <row r="105" spans="2:3" ht="15">
      <c r="B105" s="26" t="s">
        <v>4</v>
      </c>
      <c r="C105" s="26" t="s">
        <v>10</v>
      </c>
    </row>
    <row r="106" spans="2:3" ht="15">
      <c r="B106" s="26" t="s">
        <v>5</v>
      </c>
      <c r="C106" s="26" t="s">
        <v>11</v>
      </c>
    </row>
    <row r="107" spans="2:3" ht="15">
      <c r="B107" s="26" t="s">
        <v>6</v>
      </c>
      <c r="C107" s="26" t="s">
        <v>10</v>
      </c>
    </row>
    <row r="108" spans="2:3" ht="15">
      <c r="B108" s="26" t="s">
        <v>7</v>
      </c>
      <c r="C108" s="26" t="s">
        <v>10</v>
      </c>
    </row>
  </sheetData>
  <sheetProtection/>
  <mergeCells count="4">
    <mergeCell ref="C4:D4"/>
    <mergeCell ref="I22:J22"/>
    <mergeCell ref="K22:L22"/>
    <mergeCell ref="M22:N2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28125" style="0" customWidth="1"/>
    <col min="2" max="2" width="14.140625" style="0" bestFit="1" customWidth="1"/>
    <col min="3" max="3" width="13.00390625" style="0" customWidth="1"/>
    <col min="4" max="4" width="12.57421875" style="0" customWidth="1"/>
    <col min="5" max="5" width="12.00390625" style="0" customWidth="1"/>
    <col min="6" max="6" width="12.140625" style="0" customWidth="1"/>
  </cols>
  <sheetData>
    <row r="2" ht="21">
      <c r="B2" s="2" t="s">
        <v>31</v>
      </c>
    </row>
    <row r="4" spans="2:4" ht="15">
      <c r="B4" s="3"/>
      <c r="C4" s="20" t="s">
        <v>15</v>
      </c>
      <c r="D4" s="20"/>
    </row>
    <row r="5" spans="2:4" ht="15">
      <c r="B5" s="3" t="s">
        <v>14</v>
      </c>
      <c r="C5" s="3" t="s">
        <v>12</v>
      </c>
      <c r="D5" s="3" t="s">
        <v>13</v>
      </c>
    </row>
    <row r="6" spans="2:4" ht="15">
      <c r="B6" s="3" t="s">
        <v>0</v>
      </c>
      <c r="C6" s="3">
        <v>1</v>
      </c>
      <c r="D6" s="3">
        <v>3</v>
      </c>
    </row>
    <row r="7" spans="2:4" ht="15">
      <c r="B7" s="3" t="s">
        <v>1</v>
      </c>
      <c r="C7" s="3">
        <v>3</v>
      </c>
      <c r="D7" s="3">
        <v>3</v>
      </c>
    </row>
    <row r="8" spans="2:4" ht="15">
      <c r="B8" s="3" t="s">
        <v>2</v>
      </c>
      <c r="C8" s="3">
        <v>4</v>
      </c>
      <c r="D8" s="3">
        <v>3</v>
      </c>
    </row>
    <row r="9" spans="2:4" ht="15">
      <c r="B9" s="3" t="s">
        <v>3</v>
      </c>
      <c r="C9" s="3">
        <v>5</v>
      </c>
      <c r="D9" s="3">
        <v>3</v>
      </c>
    </row>
    <row r="10" spans="2:4" ht="15">
      <c r="B10" s="3" t="s">
        <v>4</v>
      </c>
      <c r="C10" s="3">
        <v>1</v>
      </c>
      <c r="D10" s="3">
        <v>2</v>
      </c>
    </row>
    <row r="11" spans="2:4" ht="15">
      <c r="B11" s="3" t="s">
        <v>5</v>
      </c>
      <c r="C11" s="3">
        <v>4</v>
      </c>
      <c r="D11" s="3">
        <v>2</v>
      </c>
    </row>
    <row r="12" spans="2:4" ht="15">
      <c r="B12" s="3" t="s">
        <v>6</v>
      </c>
      <c r="C12" s="3">
        <v>1</v>
      </c>
      <c r="D12" s="3">
        <v>1</v>
      </c>
    </row>
    <row r="13" spans="2:4" ht="15">
      <c r="B13" s="3" t="s">
        <v>7</v>
      </c>
      <c r="C13" s="3">
        <v>2</v>
      </c>
      <c r="D13" s="3">
        <v>1</v>
      </c>
    </row>
    <row r="15" spans="1:4" ht="15">
      <c r="A15" s="4"/>
      <c r="B15" s="4" t="s">
        <v>8</v>
      </c>
      <c r="C15" s="4">
        <v>3</v>
      </c>
      <c r="D15" s="4"/>
    </row>
    <row r="16" spans="1:4" ht="15">
      <c r="A16" s="4"/>
      <c r="B16" s="4" t="s">
        <v>16</v>
      </c>
      <c r="C16" s="4" t="s">
        <v>17</v>
      </c>
      <c r="D16" s="4"/>
    </row>
    <row r="17" spans="1:4" ht="15">
      <c r="A17" s="4" t="s">
        <v>9</v>
      </c>
      <c r="B17" s="4" t="s">
        <v>1</v>
      </c>
      <c r="C17" s="4">
        <v>3</v>
      </c>
      <c r="D17" s="4">
        <v>3</v>
      </c>
    </row>
    <row r="18" spans="1:4" ht="15">
      <c r="A18" s="4" t="s">
        <v>10</v>
      </c>
      <c r="B18" s="4" t="s">
        <v>4</v>
      </c>
      <c r="C18" s="4">
        <v>1</v>
      </c>
      <c r="D18" s="4">
        <v>2</v>
      </c>
    </row>
    <row r="19" spans="1:4" ht="15">
      <c r="A19" s="4" t="s">
        <v>11</v>
      </c>
      <c r="B19" s="4" t="s">
        <v>5</v>
      </c>
      <c r="C19" s="4">
        <v>4</v>
      </c>
      <c r="D19" s="4">
        <v>2</v>
      </c>
    </row>
    <row r="21" spans="2:14" ht="15">
      <c r="B21" s="5" t="s">
        <v>18</v>
      </c>
      <c r="C21" s="5"/>
      <c r="D21" s="5"/>
      <c r="E21" s="5"/>
      <c r="I21" s="7" t="s">
        <v>27</v>
      </c>
      <c r="J21" s="7"/>
      <c r="K21" s="7"/>
      <c r="L21" s="7"/>
      <c r="M21" s="7"/>
      <c r="N21" s="7"/>
    </row>
    <row r="22" spans="2:14" ht="15">
      <c r="B22" s="5" t="s">
        <v>16</v>
      </c>
      <c r="C22" s="5" t="s">
        <v>9</v>
      </c>
      <c r="D22" s="5" t="s">
        <v>10</v>
      </c>
      <c r="E22" s="5" t="s">
        <v>11</v>
      </c>
      <c r="I22" s="7" t="s">
        <v>9</v>
      </c>
      <c r="J22" s="7"/>
      <c r="K22" s="7" t="s">
        <v>10</v>
      </c>
      <c r="L22" s="7"/>
      <c r="M22" s="7" t="s">
        <v>11</v>
      </c>
      <c r="N22" s="7"/>
    </row>
    <row r="23" spans="2:14" ht="15">
      <c r="B23" s="5"/>
      <c r="C23" s="5" t="s">
        <v>1</v>
      </c>
      <c r="D23" s="5" t="s">
        <v>4</v>
      </c>
      <c r="E23" s="5" t="s">
        <v>5</v>
      </c>
      <c r="F23" s="1" t="s">
        <v>19</v>
      </c>
      <c r="G23" s="5" t="s">
        <v>23</v>
      </c>
      <c r="H23" s="5" t="s">
        <v>24</v>
      </c>
      <c r="I23" s="7" t="s">
        <v>12</v>
      </c>
      <c r="J23" s="7" t="s">
        <v>13</v>
      </c>
      <c r="K23" s="7" t="s">
        <v>12</v>
      </c>
      <c r="L23" s="7" t="s">
        <v>13</v>
      </c>
      <c r="M23" s="7" t="s">
        <v>12</v>
      </c>
      <c r="N23" s="7" t="s">
        <v>13</v>
      </c>
    </row>
    <row r="24" spans="2:14" ht="15">
      <c r="B24" s="5" t="s">
        <v>0</v>
      </c>
      <c r="C24" s="5">
        <f>SQRT(($C$6-$C17)^2+($D$6-$D17)^2)</f>
        <v>2</v>
      </c>
      <c r="D24" s="5">
        <f>SQRT(($C$6-$C18)^2+($D$6-$D18)^2)</f>
        <v>1</v>
      </c>
      <c r="E24" s="5">
        <f>SQRT(($C$6-$C19)^2+($D$6-$D19)^2)</f>
        <v>3.1622776601683795</v>
      </c>
      <c r="F24" s="1" t="str">
        <f>IF(MIN(C24:E24)=C24,C$22,IF(MIN(C24:E24)=D24,D$22,IF(MIN(C24:E24)=E24,E$22,"")))</f>
        <v>C2</v>
      </c>
      <c r="G24" s="5">
        <f>MIN(C24:E24)</f>
        <v>1</v>
      </c>
      <c r="H24" s="5">
        <f>G24*G24</f>
        <v>1</v>
      </c>
      <c r="I24" s="7">
        <f>IF(F24="C1",$C$6,"")</f>
      </c>
      <c r="J24" s="7">
        <f>IF(F24="C1",$D$6,"")</f>
      </c>
      <c r="K24" s="7">
        <f>IF(F24="C2",$C$6,"")</f>
        <v>1</v>
      </c>
      <c r="L24" s="7">
        <f>IF(F24="C2",$D$6,"")</f>
        <v>3</v>
      </c>
      <c r="M24" s="7">
        <f>IF(F24="C3",$C$6,"")</f>
      </c>
      <c r="N24" s="7">
        <f>IF(F24="C3",$D$6,"")</f>
      </c>
    </row>
    <row r="25" spans="2:14" ht="15">
      <c r="B25" s="5" t="s">
        <v>1</v>
      </c>
      <c r="C25" s="5">
        <f>SQRT(($C$7-$C17)^2+($D$7-$D17)^2)</f>
        <v>0</v>
      </c>
      <c r="D25" s="5">
        <f>SQRT((C7-$C18)^2+(D7-$D18)^2)</f>
        <v>2.23606797749979</v>
      </c>
      <c r="E25" s="5">
        <f>SQRT((C7-$C19)^2+(D7-$D19)^2)</f>
        <v>1.4142135623730951</v>
      </c>
      <c r="F25" s="1" t="str">
        <f aca="true" t="shared" si="0" ref="F25:F31">IF(MIN(C25:E25)=C25,C$22,IF(MIN(C25:E25)=D25,D$22,IF(MIN(C25:E25)=E25,E$22,"")))</f>
        <v>C1</v>
      </c>
      <c r="G25" s="5">
        <f aca="true" t="shared" si="1" ref="G25:G31">MIN(C25:E25)</f>
        <v>0</v>
      </c>
      <c r="H25" s="5">
        <f aca="true" t="shared" si="2" ref="H25:H31">G25*G25</f>
        <v>0</v>
      </c>
      <c r="I25" s="7">
        <f>IF(F25="C1",$C$7,"")</f>
        <v>3</v>
      </c>
      <c r="J25" s="7">
        <f>IF(F25="C1",$D$7,"")</f>
        <v>3</v>
      </c>
      <c r="K25" s="7">
        <f>IF(F25="C2",$C$7,"")</f>
      </c>
      <c r="L25" s="7">
        <f>IF(F25="C2",$D$7,"")</f>
      </c>
      <c r="M25" s="7">
        <f>IF(F25="C3",$C$7,"")</f>
      </c>
      <c r="N25" s="7">
        <f>IF(F25="C3",$D$7,"")</f>
      </c>
    </row>
    <row r="26" spans="2:14" ht="15">
      <c r="B26" s="5" t="s">
        <v>2</v>
      </c>
      <c r="C26" s="5">
        <f>SQRT(($C$8-$C17)^2+($D$8-$D17)^2)</f>
        <v>1</v>
      </c>
      <c r="D26" s="5">
        <f>SQRT(($C$8-$C18)^2+($D$8-$D18)^2)</f>
        <v>3.1622776601683795</v>
      </c>
      <c r="E26" s="5">
        <f>SQRT(($C$8-$C19)^2+($D$8-$D19)^2)</f>
        <v>1</v>
      </c>
      <c r="F26" s="1" t="s">
        <v>11</v>
      </c>
      <c r="G26" s="5">
        <f t="shared" si="1"/>
        <v>1</v>
      </c>
      <c r="H26" s="5">
        <f t="shared" si="2"/>
        <v>1</v>
      </c>
      <c r="I26" s="7">
        <f>IF(F26="C1",$C$8,"")</f>
      </c>
      <c r="J26" s="7">
        <f>IF(F26="C1",$D$8,"")</f>
      </c>
      <c r="K26" s="7">
        <f>IF(F26="C2",$C$8,"")</f>
      </c>
      <c r="L26" s="7">
        <f>IF(F26="C2",$D$8,"")</f>
      </c>
      <c r="M26" s="7">
        <f>IF(F26="C3",$C$8,"")</f>
        <v>4</v>
      </c>
      <c r="N26" s="7">
        <f>IF(F26="C3",$D$8,"")</f>
        <v>3</v>
      </c>
    </row>
    <row r="27" spans="2:14" ht="15">
      <c r="B27" s="5" t="s">
        <v>3</v>
      </c>
      <c r="C27" s="5">
        <f>SQRT(($C$9-$C17)^2+($D$9-$D17)^2)</f>
        <v>2</v>
      </c>
      <c r="D27" s="5">
        <f>SQRT(($C$9-$C18)^2+($D$9-$D18)^2)</f>
        <v>4.123105625617661</v>
      </c>
      <c r="E27" s="5">
        <f>SQRT(($C$9-$C19)^2+($D$9-$D19)^2)</f>
        <v>1.4142135623730951</v>
      </c>
      <c r="F27" s="1" t="str">
        <f t="shared" si="0"/>
        <v>C3</v>
      </c>
      <c r="G27" s="5">
        <f t="shared" si="1"/>
        <v>1.4142135623730951</v>
      </c>
      <c r="H27" s="5">
        <f t="shared" si="2"/>
        <v>2.0000000000000004</v>
      </c>
      <c r="I27" s="7">
        <f>IF(F27="C1",$C$9,"")</f>
      </c>
      <c r="J27" s="7">
        <f>IF(F27="C1",$D$9,"")</f>
      </c>
      <c r="K27" s="7">
        <f>IF(F27="C2",$C$9,"")</f>
      </c>
      <c r="L27" s="7">
        <f>IF(F27="C2",$D$9,"")</f>
      </c>
      <c r="M27" s="7">
        <f>IF(F27="C3",$C$9,"")</f>
        <v>5</v>
      </c>
      <c r="N27" s="7">
        <f>IF(F27="C3",$D$9,"")</f>
        <v>3</v>
      </c>
    </row>
    <row r="28" spans="2:14" ht="15">
      <c r="B28" s="5" t="s">
        <v>4</v>
      </c>
      <c r="C28" s="5">
        <f>SQRT(($C$10-$C17)^2+($D$10-$D17)^2)</f>
        <v>2.23606797749979</v>
      </c>
      <c r="D28" s="5">
        <f>SQRT(($C$10-$C18)^2+($D$10-$D18)^2)</f>
        <v>0</v>
      </c>
      <c r="E28" s="5">
        <f>SQRT(($C$10-$C19)^2+($D$10-$D19)^2)</f>
        <v>3</v>
      </c>
      <c r="F28" s="1" t="str">
        <f t="shared" si="0"/>
        <v>C2</v>
      </c>
      <c r="G28" s="5">
        <f t="shared" si="1"/>
        <v>0</v>
      </c>
      <c r="H28" s="5">
        <f t="shared" si="2"/>
        <v>0</v>
      </c>
      <c r="I28" s="7">
        <f>IF(F28="C1",$C$10,"")</f>
      </c>
      <c r="J28" s="7">
        <f>IF(F28="C1",$D$10,"")</f>
      </c>
      <c r="K28" s="7">
        <f>IF(F28="C2",$C$10,"")</f>
        <v>1</v>
      </c>
      <c r="L28" s="7">
        <f>IF(F28="C2",$D$10,"")</f>
        <v>2</v>
      </c>
      <c r="M28" s="7">
        <f>IF(F28="C3",$C$10,"")</f>
      </c>
      <c r="N28" s="7">
        <f>IF(F28="C3",$D$10,"")</f>
      </c>
    </row>
    <row r="29" spans="2:14" ht="15">
      <c r="B29" s="5" t="s">
        <v>5</v>
      </c>
      <c r="C29" s="5">
        <f>SQRT(($C$11-$C17)^2+($D$11-$D17)^2)</f>
        <v>1.4142135623730951</v>
      </c>
      <c r="D29" s="5">
        <f>SQRT(($C$11-$C18)^2+($D$11-$D18)^2)</f>
        <v>3</v>
      </c>
      <c r="E29" s="5">
        <f>SQRT(($C$11-$C19)^2+($D$11-$D19)^2)</f>
        <v>0</v>
      </c>
      <c r="F29" s="1" t="str">
        <f t="shared" si="0"/>
        <v>C3</v>
      </c>
      <c r="G29" s="5">
        <f t="shared" si="1"/>
        <v>0</v>
      </c>
      <c r="H29" s="5">
        <f t="shared" si="2"/>
        <v>0</v>
      </c>
      <c r="I29" s="7">
        <f>IF(F29="C1",$C$11,"")</f>
      </c>
      <c r="J29" s="7">
        <f>IF(F29="C1",$D$11,"")</f>
      </c>
      <c r="K29" s="7">
        <f>IF(F29="C2",$C$11,"")</f>
      </c>
      <c r="L29" s="7">
        <f>IF(F29="C2",$D$11,"")</f>
      </c>
      <c r="M29" s="7">
        <f>IF(F29="C3",$C$11,"")</f>
        <v>4</v>
      </c>
      <c r="N29" s="7">
        <f>IF(F29="C3",$D$11,"")</f>
        <v>2</v>
      </c>
    </row>
    <row r="30" spans="2:14" ht="15">
      <c r="B30" s="5" t="s">
        <v>6</v>
      </c>
      <c r="C30" s="5">
        <f>SQRT(($C$12-$C17)^2+($D$12-$D17)^2)</f>
        <v>2.8284271247461903</v>
      </c>
      <c r="D30" s="5">
        <f>SQRT(($C$12-$C18)^2+($D$12-$D18)^2)</f>
        <v>1</v>
      </c>
      <c r="E30" s="5">
        <f>SQRT(($C$12-$C19)^2+($D$12-$D19)^2)</f>
        <v>3.1622776601683795</v>
      </c>
      <c r="F30" s="1" t="str">
        <f t="shared" si="0"/>
        <v>C2</v>
      </c>
      <c r="G30" s="5">
        <f t="shared" si="1"/>
        <v>1</v>
      </c>
      <c r="H30" s="5">
        <f t="shared" si="2"/>
        <v>1</v>
      </c>
      <c r="I30" s="7">
        <f>IF(F30="C1",$C$12,"")</f>
      </c>
      <c r="J30" s="7">
        <f>IF(F30="C1",$D$12,"")</f>
      </c>
      <c r="K30" s="7">
        <f>IF(F30="C2",$C$12,"")</f>
        <v>1</v>
      </c>
      <c r="L30" s="7">
        <f>IF(F30="C2",$D$12,"")</f>
        <v>1</v>
      </c>
      <c r="M30" s="7">
        <f>IF(F30="C3",$C$12,"")</f>
      </c>
      <c r="N30" s="7">
        <f>IF(F30="C3",$D$12,"")</f>
      </c>
    </row>
    <row r="31" spans="2:14" ht="15">
      <c r="B31" s="5" t="s">
        <v>7</v>
      </c>
      <c r="C31" s="5">
        <f>SQRT(($C$13-$C17)^2+($D$13-$D17)^2)</f>
        <v>2.23606797749979</v>
      </c>
      <c r="D31" s="5">
        <f>SQRT(($C$13-$C18)^2+($D$13-$D18)^2)</f>
        <v>1.4142135623730951</v>
      </c>
      <c r="E31" s="5">
        <f>SQRT(($C$13-$C19)^2+($D$13-$D19)^2)</f>
        <v>2.23606797749979</v>
      </c>
      <c r="F31" s="1" t="str">
        <f t="shared" si="0"/>
        <v>C2</v>
      </c>
      <c r="G31" s="5">
        <f t="shared" si="1"/>
        <v>1.4142135623730951</v>
      </c>
      <c r="H31" s="5">
        <f t="shared" si="2"/>
        <v>2.0000000000000004</v>
      </c>
      <c r="I31" s="7">
        <f>IF(F31="C1",$C$13,"")</f>
      </c>
      <c r="J31" s="7">
        <f>IF(F31="C1",$D$13,"")</f>
      </c>
      <c r="K31" s="7">
        <f>IF(F31="C2",$C$13,"")</f>
        <v>2</v>
      </c>
      <c r="L31" s="7">
        <f>IF(F31="C2",$D$13,"")</f>
        <v>1</v>
      </c>
      <c r="M31" s="7">
        <f>IF(F31="C3",$C$13,"")</f>
      </c>
      <c r="N31" s="7">
        <f>IF(F31="C3",$D$13,"")</f>
      </c>
    </row>
    <row r="32" spans="7:14" ht="15">
      <c r="G32" s="5" t="s">
        <v>25</v>
      </c>
      <c r="H32" s="5">
        <f>SUM(H24:H31)</f>
        <v>7</v>
      </c>
      <c r="I32" s="1">
        <f aca="true" t="shared" si="3" ref="I32:N32">_xlfn.AVERAGEIF(I24:I31,"&lt;&gt;''",I24:I31)</f>
        <v>3</v>
      </c>
      <c r="J32" s="1">
        <f t="shared" si="3"/>
        <v>3</v>
      </c>
      <c r="K32" s="1">
        <f t="shared" si="3"/>
        <v>1.25</v>
      </c>
      <c r="L32" s="1">
        <f t="shared" si="3"/>
        <v>1.75</v>
      </c>
      <c r="M32" s="1">
        <f t="shared" si="3"/>
        <v>4.333333333333333</v>
      </c>
      <c r="N32" s="1">
        <f t="shared" si="3"/>
        <v>2.6666666666666665</v>
      </c>
    </row>
    <row r="33" spans="1:3" ht="15">
      <c r="A33" s="6" t="s">
        <v>22</v>
      </c>
      <c r="B33" s="6"/>
      <c r="C33" s="6" t="s">
        <v>21</v>
      </c>
    </row>
    <row r="34" spans="1:3" ht="15">
      <c r="A34" s="6" t="s">
        <v>9</v>
      </c>
      <c r="B34" s="6" t="s">
        <v>10</v>
      </c>
      <c r="C34" s="6">
        <f>SQRT((C17-C18)^2+(D17-D18)^2)</f>
        <v>2.23606797749979</v>
      </c>
    </row>
    <row r="35" spans="1:3" ht="15">
      <c r="A35" s="6" t="s">
        <v>9</v>
      </c>
      <c r="B35" s="6" t="s">
        <v>11</v>
      </c>
      <c r="C35" s="6">
        <f>SQRT((C17-C19)^2+(D17-D19)^2)</f>
        <v>1.4142135623730951</v>
      </c>
    </row>
    <row r="36" spans="1:3" ht="15">
      <c r="A36" s="6" t="s">
        <v>10</v>
      </c>
      <c r="B36" s="6" t="s">
        <v>11</v>
      </c>
      <c r="C36" s="6">
        <f>SQRT((C18-C19)^2+(D18-D19)^2)</f>
        <v>3</v>
      </c>
    </row>
    <row r="37" spans="1:3" ht="15">
      <c r="A37" s="6"/>
      <c r="B37" s="6" t="s">
        <v>20</v>
      </c>
      <c r="C37" s="6">
        <f>SUM(C34:C36)</f>
        <v>6.650281539872885</v>
      </c>
    </row>
    <row r="39" spans="2:5" ht="15">
      <c r="B39" s="1" t="s">
        <v>26</v>
      </c>
      <c r="C39" s="1">
        <f>C37/H32</f>
        <v>0.9500402199818406</v>
      </c>
      <c r="D39" s="1"/>
      <c r="E39" s="1"/>
    </row>
    <row r="40" spans="2:5" ht="15">
      <c r="B40" s="1" t="s">
        <v>28</v>
      </c>
      <c r="C40" s="1"/>
      <c r="D40" s="1"/>
      <c r="E40" s="1"/>
    </row>
    <row r="41" spans="2:5" ht="15">
      <c r="B41" s="1" t="s">
        <v>29</v>
      </c>
      <c r="C41" s="1"/>
      <c r="D41" s="1"/>
      <c r="E41" s="1"/>
    </row>
    <row r="43" spans="1:4" ht="15">
      <c r="A43" s="4"/>
      <c r="B43" s="4"/>
      <c r="C43" s="4"/>
      <c r="D43" s="4"/>
    </row>
    <row r="44" spans="1:4" ht="15">
      <c r="A44" s="4"/>
      <c r="B44" s="4" t="s">
        <v>16</v>
      </c>
      <c r="C44" s="4"/>
      <c r="D44" s="4"/>
    </row>
    <row r="45" spans="1:4" ht="15">
      <c r="A45" s="4" t="s">
        <v>9</v>
      </c>
      <c r="B45" s="4"/>
      <c r="C45" s="4">
        <v>3</v>
      </c>
      <c r="D45" s="4">
        <v>3</v>
      </c>
    </row>
    <row r="46" spans="1:4" ht="15">
      <c r="A46" s="4" t="s">
        <v>10</v>
      </c>
      <c r="B46" s="4"/>
      <c r="C46" s="4">
        <v>1.25</v>
      </c>
      <c r="D46" s="4">
        <v>1.75</v>
      </c>
    </row>
    <row r="47" spans="1:4" ht="15">
      <c r="A47" s="4" t="s">
        <v>11</v>
      </c>
      <c r="B47" s="4"/>
      <c r="C47" s="4">
        <v>4.333333333333333</v>
      </c>
      <c r="D47" s="4">
        <v>2.6666666666666665</v>
      </c>
    </row>
    <row r="49" spans="2:14" ht="15">
      <c r="B49" s="5" t="s">
        <v>18</v>
      </c>
      <c r="C49" s="5"/>
      <c r="D49" s="5"/>
      <c r="E49" s="5"/>
      <c r="I49" s="7" t="s">
        <v>27</v>
      </c>
      <c r="J49" s="7"/>
      <c r="K49" s="7"/>
      <c r="L49" s="7"/>
      <c r="M49" s="7"/>
      <c r="N49" s="7"/>
    </row>
    <row r="50" spans="2:14" ht="15">
      <c r="B50" s="5" t="s">
        <v>16</v>
      </c>
      <c r="C50" s="5" t="s">
        <v>9</v>
      </c>
      <c r="D50" s="5" t="s">
        <v>10</v>
      </c>
      <c r="E50" s="5" t="s">
        <v>11</v>
      </c>
      <c r="I50" s="7" t="s">
        <v>9</v>
      </c>
      <c r="J50" s="7"/>
      <c r="K50" s="7" t="s">
        <v>10</v>
      </c>
      <c r="L50" s="7"/>
      <c r="M50" s="7" t="s">
        <v>11</v>
      </c>
      <c r="N50" s="7"/>
    </row>
    <row r="51" spans="2:14" ht="15">
      <c r="B51" s="5"/>
      <c r="C51" s="5"/>
      <c r="D51" s="5"/>
      <c r="E51" s="5"/>
      <c r="F51" s="1" t="s">
        <v>19</v>
      </c>
      <c r="G51" s="5" t="s">
        <v>23</v>
      </c>
      <c r="H51" s="5" t="s">
        <v>24</v>
      </c>
      <c r="I51" s="7" t="s">
        <v>12</v>
      </c>
      <c r="J51" s="7" t="s">
        <v>13</v>
      </c>
      <c r="K51" s="7" t="s">
        <v>12</v>
      </c>
      <c r="L51" s="7" t="s">
        <v>13</v>
      </c>
      <c r="M51" s="7" t="s">
        <v>12</v>
      </c>
      <c r="N51" s="7" t="s">
        <v>13</v>
      </c>
    </row>
    <row r="52" spans="2:14" ht="15">
      <c r="B52" s="5" t="s">
        <v>0</v>
      </c>
      <c r="C52" s="5">
        <f>SQRT(($C$6-$C45)^2+($D$6-$D45)^2)</f>
        <v>2</v>
      </c>
      <c r="D52" s="5">
        <f>SQRT(($C$6-$C46)^2+($D$6-$D46)^2)</f>
        <v>1.2747548783981961</v>
      </c>
      <c r="E52" s="5">
        <f>SQRT(($C$6-$C47)^2+($D$6-$D47)^2)</f>
        <v>3.34995854037363</v>
      </c>
      <c r="F52" s="1" t="str">
        <f>IF(MIN(C52:E52)=C52,C$22,IF(MIN(C52:E52)=D52,D$22,IF(MIN(C52:E52)=E52,E$22,"")))</f>
        <v>C2</v>
      </c>
      <c r="G52" s="5">
        <f>MIN(C52:E52)</f>
        <v>1.2747548783981961</v>
      </c>
      <c r="H52" s="5">
        <f>G52*G52</f>
        <v>1.6249999999999998</v>
      </c>
      <c r="I52" s="7">
        <f>IF(F52="C1",$C$6,"")</f>
      </c>
      <c r="J52" s="7">
        <f>IF(F52="C1",$D$6,"")</f>
      </c>
      <c r="K52" s="7">
        <f>IF(F52="C2",$C$6,"")</f>
        <v>1</v>
      </c>
      <c r="L52" s="7">
        <f>IF(F52="C2",$D$6,"")</f>
        <v>3</v>
      </c>
      <c r="M52" s="7">
        <f>IF(F52="C3",$C$6,"")</f>
      </c>
      <c r="N52" s="7">
        <f>IF(F52="C3",$D$6,"")</f>
      </c>
    </row>
    <row r="53" spans="2:14" ht="15">
      <c r="B53" s="5" t="s">
        <v>1</v>
      </c>
      <c r="C53" s="5">
        <f>SQRT(($C$7-$C45)^2+($D$7-$D45)^2)</f>
        <v>0</v>
      </c>
      <c r="D53" s="5">
        <f>SQRT((C35-$C46)^2+(D35-$D46)^2)</f>
        <v>1.7576877123275518</v>
      </c>
      <c r="E53" s="5">
        <f>SQRT((C35-$C47)^2+(D35-$D47)^2)</f>
        <v>3.953779375271471</v>
      </c>
      <c r="F53" s="1" t="str">
        <f>IF(MIN(C53:E53)=C53,C$22,IF(MIN(C53:E53)=D53,D$22,IF(MIN(C53:E53)=E53,E$22,"")))</f>
        <v>C1</v>
      </c>
      <c r="G53" s="5">
        <f aca="true" t="shared" si="4" ref="G53:G59">MIN(C53:E53)</f>
        <v>0</v>
      </c>
      <c r="H53" s="5">
        <f aca="true" t="shared" si="5" ref="H53:H59">G53*G53</f>
        <v>0</v>
      </c>
      <c r="I53" s="7">
        <f>IF(F53="C1",$C$7,"")</f>
        <v>3</v>
      </c>
      <c r="J53" s="7">
        <f>IF(F53="C1",$D$7,"")</f>
        <v>3</v>
      </c>
      <c r="K53" s="7">
        <f>IF(F53="C2",$C$7,"")</f>
      </c>
      <c r="L53" s="7">
        <f>IF(F53="C2",$D$7,"")</f>
      </c>
      <c r="M53" s="7">
        <f>IF(F53="C3",$C$7,"")</f>
      </c>
      <c r="N53" s="7">
        <f>IF(F53="C3",$D$7,"")</f>
      </c>
    </row>
    <row r="54" spans="2:14" ht="15">
      <c r="B54" s="5" t="s">
        <v>2</v>
      </c>
      <c r="C54" s="5">
        <f>SQRT(($C$8-$C45)^2+($D$8-$D45)^2)</f>
        <v>1</v>
      </c>
      <c r="D54" s="5">
        <f>SQRT(($C$8-$C46)^2+($D$8-$D46)^2)</f>
        <v>3.020761493398643</v>
      </c>
      <c r="E54" s="5">
        <f>SQRT(($C$8-$C47)^2+($D$8-$D47)^2)</f>
        <v>0.47140452079103157</v>
      </c>
      <c r="F54" s="1" t="s">
        <v>11</v>
      </c>
      <c r="G54" s="5">
        <f t="shared" si="4"/>
        <v>0.47140452079103157</v>
      </c>
      <c r="H54" s="5">
        <f t="shared" si="5"/>
        <v>0.22222222222222213</v>
      </c>
      <c r="I54" s="7">
        <f>IF(F54="C1",$C$8,"")</f>
      </c>
      <c r="J54" s="7">
        <f>IF(F54="C1",$D$8,"")</f>
      </c>
      <c r="K54" s="7">
        <f>IF(F54="C2",$C$8,"")</f>
      </c>
      <c r="L54" s="7">
        <f>IF(F54="C2",$D$8,"")</f>
      </c>
      <c r="M54" s="7">
        <f>IF(F54="C3",$C$8,"")</f>
        <v>4</v>
      </c>
      <c r="N54" s="7">
        <f>IF(F54="C3",$D$8,"")</f>
        <v>3</v>
      </c>
    </row>
    <row r="55" spans="2:14" ht="15">
      <c r="B55" s="5" t="s">
        <v>3</v>
      </c>
      <c r="C55" s="5">
        <f>SQRT(($C$9-$C45)^2+($D$9-$D45)^2)</f>
        <v>2</v>
      </c>
      <c r="D55" s="5">
        <f>SQRT(($C$9-$C46)^2+($D$9-$D46)^2)</f>
        <v>3.952847075210474</v>
      </c>
      <c r="E55" s="5">
        <f>SQRT(($C$9-$C47)^2+($D$9-$D47)^2)</f>
        <v>0.7453559924999302</v>
      </c>
      <c r="F55" s="1" t="str">
        <f>IF(MIN(C55:E55)=C55,C$22,IF(MIN(C55:E55)=D55,D$22,IF(MIN(C55:E55)=E55,E$22,"")))</f>
        <v>C3</v>
      </c>
      <c r="G55" s="5">
        <f t="shared" si="4"/>
        <v>0.7453559924999302</v>
      </c>
      <c r="H55" s="5">
        <f t="shared" si="5"/>
        <v>0.555555555555556</v>
      </c>
      <c r="I55" s="7">
        <f>IF(F55="C1",$C$9,"")</f>
      </c>
      <c r="J55" s="7">
        <f>IF(F55="C1",$D$9,"")</f>
      </c>
      <c r="K55" s="7">
        <f>IF(F55="C2",$C$9,"")</f>
      </c>
      <c r="L55" s="7">
        <f>IF(F55="C2",$D$9,"")</f>
      </c>
      <c r="M55" s="7">
        <f>IF(F55="C3",$C$9,"")</f>
        <v>5</v>
      </c>
      <c r="N55" s="7">
        <f>IF(F55="C3",$D$9,"")</f>
        <v>3</v>
      </c>
    </row>
    <row r="56" spans="2:14" ht="15">
      <c r="B56" s="5" t="s">
        <v>4</v>
      </c>
      <c r="C56" s="5">
        <f>SQRT(($C$10-$C45)^2+($D$10-$D45)^2)</f>
        <v>2.23606797749979</v>
      </c>
      <c r="D56" s="5">
        <f>SQRT(($C$10-$C46)^2+($D$10-$D46)^2)</f>
        <v>0.3535533905932738</v>
      </c>
      <c r="E56" s="5">
        <f>SQRT(($C$10-$C47)^2+($D$10-$D47)^2)</f>
        <v>3.3993463423951895</v>
      </c>
      <c r="F56" s="1" t="str">
        <f>IF(MIN(C56:E56)=C56,C$22,IF(MIN(C56:E56)=D56,D$22,IF(MIN(C56:E56)=E56,E$22,"")))</f>
        <v>C2</v>
      </c>
      <c r="G56" s="5">
        <f t="shared" si="4"/>
        <v>0.3535533905932738</v>
      </c>
      <c r="H56" s="5">
        <f t="shared" si="5"/>
        <v>0.12500000000000003</v>
      </c>
      <c r="I56" s="7">
        <f>IF(F56="C1",$C$10,"")</f>
      </c>
      <c r="J56" s="7">
        <f>IF(F56="C1",$D$10,"")</f>
      </c>
      <c r="K56" s="7">
        <f>IF(F56="C2",$C$10,"")</f>
        <v>1</v>
      </c>
      <c r="L56" s="7">
        <f>IF(F56="C2",$D$10,"")</f>
        <v>2</v>
      </c>
      <c r="M56" s="7">
        <f>IF(F56="C3",$C$10,"")</f>
      </c>
      <c r="N56" s="7">
        <f>IF(F56="C3",$D$10,"")</f>
      </c>
    </row>
    <row r="57" spans="2:14" ht="15">
      <c r="B57" s="5" t="s">
        <v>5</v>
      </c>
      <c r="C57" s="5">
        <f>SQRT(($C$11-$C45)^2+($D$11-$D45)^2)</f>
        <v>1.4142135623730951</v>
      </c>
      <c r="D57" s="5">
        <f>SQRT(($C$11-$C46)^2+($D$11-$D46)^2)</f>
        <v>2.7613402542968153</v>
      </c>
      <c r="E57" s="5">
        <f>SQRT(($C$11-$C47)^2+($D$11-$D47)^2)</f>
        <v>0.7453559924999296</v>
      </c>
      <c r="F57" s="1" t="str">
        <f>IF(MIN(C57:E57)=C57,C$22,IF(MIN(C57:E57)=D57,D$22,IF(MIN(C57:E57)=E57,E$22,"")))</f>
        <v>C3</v>
      </c>
      <c r="G57" s="5">
        <f t="shared" si="4"/>
        <v>0.7453559924999296</v>
      </c>
      <c r="H57" s="5">
        <f t="shared" si="5"/>
        <v>0.555555555555555</v>
      </c>
      <c r="I57" s="7">
        <f>IF(F57="C1",$C$11,"")</f>
      </c>
      <c r="J57" s="7">
        <f>IF(F57="C1",$D$11,"")</f>
      </c>
      <c r="K57" s="7">
        <f>IF(F57="C2",$C$11,"")</f>
      </c>
      <c r="L57" s="7">
        <f>IF(F57="C2",$D$11,"")</f>
      </c>
      <c r="M57" s="7">
        <f>IF(F57="C3",$C$11,"")</f>
        <v>4</v>
      </c>
      <c r="N57" s="7">
        <f>IF(F57="C3",$D$11,"")</f>
        <v>2</v>
      </c>
    </row>
    <row r="58" spans="2:14" ht="15">
      <c r="B58" s="5" t="s">
        <v>6</v>
      </c>
      <c r="C58" s="5">
        <f>SQRT(($C$12-$C45)^2+($D$12-$D45)^2)</f>
        <v>2.8284271247461903</v>
      </c>
      <c r="D58" s="5">
        <f>SQRT(($C$12-$C46)^2+($D$12-$D46)^2)</f>
        <v>0.7905694150420949</v>
      </c>
      <c r="E58" s="5">
        <f>SQRT(($C$12-$C47)^2+($D$12-$D47)^2)</f>
        <v>3.726779962499649</v>
      </c>
      <c r="F58" s="1" t="str">
        <f>IF(MIN(C58:E58)=C58,C$22,IF(MIN(C58:E58)=D58,D$22,IF(MIN(C58:E58)=E58,E$22,"")))</f>
        <v>C2</v>
      </c>
      <c r="G58" s="5">
        <f t="shared" si="4"/>
        <v>0.7905694150420949</v>
      </c>
      <c r="H58" s="5">
        <f t="shared" si="5"/>
        <v>0.6250000000000001</v>
      </c>
      <c r="I58" s="7">
        <f>IF(F58="C1",$C$12,"")</f>
      </c>
      <c r="J58" s="7">
        <f>IF(F58="C1",$D$12,"")</f>
      </c>
      <c r="K58" s="7">
        <f>IF(F58="C2",$C$12,"")</f>
        <v>1</v>
      </c>
      <c r="L58" s="7">
        <f>IF(F58="C2",$D$12,"")</f>
        <v>1</v>
      </c>
      <c r="M58" s="7">
        <f>IF(F58="C3",$C$12,"")</f>
      </c>
      <c r="N58" s="7">
        <f>IF(F58="C3",$D$12,"")</f>
      </c>
    </row>
    <row r="59" spans="2:14" ht="15">
      <c r="B59" s="5" t="s">
        <v>7</v>
      </c>
      <c r="C59" s="5">
        <f>SQRT(($C$13-$C45)^2+($D$13-$D45)^2)</f>
        <v>2.23606797749979</v>
      </c>
      <c r="D59" s="5">
        <f>SQRT(($C$13-$C46)^2+($D$13-$D46)^2)</f>
        <v>1.0606601717798212</v>
      </c>
      <c r="E59" s="5">
        <f>SQRT(($C$13-$C47)^2+($D$13-$D47)^2)</f>
        <v>2.867441755680875</v>
      </c>
      <c r="F59" s="1" t="str">
        <f>IF(MIN(C59:E59)=C59,C$22,IF(MIN(C59:E59)=D59,D$22,IF(MIN(C59:E59)=E59,E$22,"")))</f>
        <v>C2</v>
      </c>
      <c r="G59" s="5">
        <f t="shared" si="4"/>
        <v>1.0606601717798212</v>
      </c>
      <c r="H59" s="5">
        <f t="shared" si="5"/>
        <v>1.1249999999999998</v>
      </c>
      <c r="I59" s="7">
        <f>IF(F59="C1",$C$13,"")</f>
      </c>
      <c r="J59" s="7">
        <f>IF(F59="C1",$D$13,"")</f>
      </c>
      <c r="K59" s="7">
        <f>IF(F59="C2",$C$13,"")</f>
        <v>2</v>
      </c>
      <c r="L59" s="7">
        <f>IF(F59="C2",$D$13,"")</f>
        <v>1</v>
      </c>
      <c r="M59" s="7">
        <f>IF(F59="C3",$C$13,"")</f>
      </c>
      <c r="N59" s="7">
        <f>IF(F59="C3",$D$13,"")</f>
      </c>
    </row>
    <row r="60" spans="7:14" ht="15">
      <c r="G60" s="5" t="s">
        <v>25</v>
      </c>
      <c r="H60" s="5">
        <f>SUM(H52:H59)</f>
        <v>4.833333333333332</v>
      </c>
      <c r="I60" s="1">
        <f aca="true" t="shared" si="6" ref="I60:N60">_xlfn.AVERAGEIF(I52:I59,"&lt;&gt;''",I52:I59)</f>
        <v>3</v>
      </c>
      <c r="J60" s="1">
        <f t="shared" si="6"/>
        <v>3</v>
      </c>
      <c r="K60" s="1">
        <f t="shared" si="6"/>
        <v>1.25</v>
      </c>
      <c r="L60" s="1">
        <f t="shared" si="6"/>
        <v>1.75</v>
      </c>
      <c r="M60" s="1">
        <f t="shared" si="6"/>
        <v>4.333333333333333</v>
      </c>
      <c r="N60" s="1">
        <f t="shared" si="6"/>
        <v>2.6666666666666665</v>
      </c>
    </row>
    <row r="61" spans="1:3" ht="15">
      <c r="A61" s="6" t="s">
        <v>22</v>
      </c>
      <c r="B61" s="6"/>
      <c r="C61" s="6" t="s">
        <v>21</v>
      </c>
    </row>
    <row r="62" spans="1:3" ht="15">
      <c r="A62" s="6" t="s">
        <v>9</v>
      </c>
      <c r="B62" s="6" t="s">
        <v>10</v>
      </c>
      <c r="C62" s="6">
        <f>SQRT((C45-C46)^2+(D45-D46)^2)</f>
        <v>2.1505813167606567</v>
      </c>
    </row>
    <row r="63" spans="1:3" ht="15">
      <c r="A63" s="6" t="s">
        <v>9</v>
      </c>
      <c r="B63" s="6" t="s">
        <v>11</v>
      </c>
      <c r="C63" s="6">
        <f>SQRT((C45-C47)^2+(D45-D47)^2)</f>
        <v>1.3743685418725533</v>
      </c>
    </row>
    <row r="64" spans="1:3" ht="15">
      <c r="A64" s="6" t="s">
        <v>10</v>
      </c>
      <c r="B64" s="6" t="s">
        <v>11</v>
      </c>
      <c r="C64" s="6">
        <f>SQRT((C46-C47)^2+(D46-D47)^2)</f>
        <v>3.2167098442697966</v>
      </c>
    </row>
    <row r="65" spans="1:3" ht="15">
      <c r="A65" s="6"/>
      <c r="B65" s="6" t="s">
        <v>20</v>
      </c>
      <c r="C65" s="6">
        <f>SUM(C62:C64)</f>
        <v>6.741659702903007</v>
      </c>
    </row>
    <row r="67" spans="2:5" ht="15">
      <c r="B67" s="1" t="s">
        <v>26</v>
      </c>
      <c r="C67" s="1">
        <f>C65/H60</f>
        <v>1.3948261454282087</v>
      </c>
      <c r="D67" s="1"/>
      <c r="E67" s="1"/>
    </row>
    <row r="68" spans="2:5" ht="15">
      <c r="B68" s="1" t="s">
        <v>28</v>
      </c>
      <c r="C68" s="1">
        <f>C39</f>
        <v>0.9500402199818406</v>
      </c>
      <c r="D68" s="1"/>
      <c r="E68" s="1"/>
    </row>
    <row r="69" spans="2:5" ht="15">
      <c r="B69" s="1" t="s">
        <v>29</v>
      </c>
      <c r="C69" s="1"/>
      <c r="D69" s="1"/>
      <c r="E69" s="1"/>
    </row>
    <row r="71" spans="1:4" ht="15">
      <c r="A71" s="4"/>
      <c r="B71" s="4"/>
      <c r="C71" s="4"/>
      <c r="D71" s="4"/>
    </row>
    <row r="72" spans="1:4" ht="15">
      <c r="A72" s="4"/>
      <c r="B72" s="4" t="s">
        <v>16</v>
      </c>
      <c r="C72" s="4"/>
      <c r="D72" s="4"/>
    </row>
    <row r="73" spans="1:4" ht="15">
      <c r="A73" s="4" t="s">
        <v>9</v>
      </c>
      <c r="B73" s="4"/>
      <c r="C73" s="4">
        <v>3</v>
      </c>
      <c r="D73" s="4">
        <v>3</v>
      </c>
    </row>
    <row r="74" spans="1:4" ht="15">
      <c r="A74" s="4" t="s">
        <v>10</v>
      </c>
      <c r="B74" s="4"/>
      <c r="C74" s="4">
        <v>1.25</v>
      </c>
      <c r="D74" s="4">
        <v>1.75</v>
      </c>
    </row>
    <row r="75" spans="1:4" ht="15">
      <c r="A75" s="4" t="s">
        <v>11</v>
      </c>
      <c r="B75" s="4"/>
      <c r="C75" s="4">
        <v>4.333333333333333</v>
      </c>
      <c r="D75" s="4">
        <v>2.6666666666666665</v>
      </c>
    </row>
    <row r="77" spans="2:14" ht="15">
      <c r="B77" s="5" t="s">
        <v>18</v>
      </c>
      <c r="C77" s="5"/>
      <c r="D77" s="5"/>
      <c r="E77" s="5"/>
      <c r="I77" s="7" t="s">
        <v>27</v>
      </c>
      <c r="J77" s="7"/>
      <c r="K77" s="7"/>
      <c r="L77" s="7"/>
      <c r="M77" s="7"/>
      <c r="N77" s="7"/>
    </row>
    <row r="78" spans="2:14" ht="15">
      <c r="B78" s="5" t="s">
        <v>16</v>
      </c>
      <c r="C78" s="5" t="s">
        <v>9</v>
      </c>
      <c r="D78" s="5" t="s">
        <v>10</v>
      </c>
      <c r="E78" s="5" t="s">
        <v>11</v>
      </c>
      <c r="I78" s="7" t="s">
        <v>9</v>
      </c>
      <c r="J78" s="7"/>
      <c r="K78" s="7" t="s">
        <v>10</v>
      </c>
      <c r="L78" s="7"/>
      <c r="M78" s="7" t="s">
        <v>11</v>
      </c>
      <c r="N78" s="7"/>
    </row>
    <row r="79" spans="2:14" ht="15">
      <c r="B79" s="5"/>
      <c r="C79" s="5"/>
      <c r="D79" s="5"/>
      <c r="E79" s="5"/>
      <c r="F79" s="1" t="s">
        <v>19</v>
      </c>
      <c r="G79" s="5" t="s">
        <v>23</v>
      </c>
      <c r="H79" s="5" t="s">
        <v>24</v>
      </c>
      <c r="I79" s="7" t="s">
        <v>12</v>
      </c>
      <c r="J79" s="7" t="s">
        <v>13</v>
      </c>
      <c r="K79" s="7" t="s">
        <v>12</v>
      </c>
      <c r="L79" s="7" t="s">
        <v>13</v>
      </c>
      <c r="M79" s="7" t="s">
        <v>12</v>
      </c>
      <c r="N79" s="7" t="s">
        <v>13</v>
      </c>
    </row>
    <row r="80" spans="2:14" ht="15">
      <c r="B80" s="5" t="s">
        <v>0</v>
      </c>
      <c r="C80" s="5">
        <f>SQRT(($C$6-$C73)^2+($D$6-$D73)^2)</f>
        <v>2</v>
      </c>
      <c r="D80" s="5">
        <f>SQRT(($C$6-$C74)^2+($D$6-$D74)^2)</f>
        <v>1.2747548783981961</v>
      </c>
      <c r="E80" s="5">
        <f>SQRT(($C$6-$C75)^2+($D$6-$D75)^2)</f>
        <v>3.34995854037363</v>
      </c>
      <c r="F80" s="1" t="str">
        <f>IF(MIN(C80:E80)=C80,C$22,IF(MIN(C80:E80)=D80,D$22,IF(MIN(C80:E80)=E80,E$22,"")))</f>
        <v>C2</v>
      </c>
      <c r="G80" s="5">
        <f>MIN(C80:E80)</f>
        <v>1.2747548783981961</v>
      </c>
      <c r="H80" s="5">
        <f>G80*G80</f>
        <v>1.6249999999999998</v>
      </c>
      <c r="I80" s="7">
        <f>IF(F80="C1",$C$6,"")</f>
      </c>
      <c r="J80" s="7">
        <f>IF(F80="C1",$D$6,"")</f>
      </c>
      <c r="K80" s="7">
        <f>IF(F80="C2",$C$6,"")</f>
        <v>1</v>
      </c>
      <c r="L80" s="7">
        <f>IF(F80="C2",$D$6,"")</f>
        <v>3</v>
      </c>
      <c r="M80" s="7">
        <f>IF(F80="C3",$C$6,"")</f>
      </c>
      <c r="N80" s="7">
        <f>IF(F80="C3",$D$6,"")</f>
      </c>
    </row>
    <row r="81" spans="2:14" ht="15">
      <c r="B81" s="5" t="s">
        <v>1</v>
      </c>
      <c r="C81" s="5">
        <f>SQRT(($C$7-$C73)^2+($D$7-$D73)^2)</f>
        <v>0</v>
      </c>
      <c r="D81" s="5">
        <f>SQRT((C63-$C74)^2+(D63-$D74)^2)</f>
        <v>1.7544137294855808</v>
      </c>
      <c r="E81" s="5">
        <f>SQRT((C63-$C75)^2+(D63-$D75)^2)</f>
        <v>3.983288057398767</v>
      </c>
      <c r="F81" s="1" t="str">
        <f>IF(MIN(C81:E81)=C81,C$22,IF(MIN(C81:E81)=D81,D$22,IF(MIN(C81:E81)=E81,E$22,"")))</f>
        <v>C1</v>
      </c>
      <c r="G81" s="5">
        <f aca="true" t="shared" si="7" ref="G81:G87">MIN(C81:E81)</f>
        <v>0</v>
      </c>
      <c r="H81" s="5">
        <f aca="true" t="shared" si="8" ref="H81:H87">G81*G81</f>
        <v>0</v>
      </c>
      <c r="I81" s="7">
        <f>IF(F81="C1",$C$7,"")</f>
        <v>3</v>
      </c>
      <c r="J81" s="7">
        <f>IF(F81="C1",$D$7,"")</f>
        <v>3</v>
      </c>
      <c r="K81" s="7">
        <f>IF(F81="C2",$C$7,"")</f>
      </c>
      <c r="L81" s="7">
        <f>IF(F81="C2",$D$7,"")</f>
      </c>
      <c r="M81" s="7">
        <f>IF(F81="C3",$C$7,"")</f>
      </c>
      <c r="N81" s="7">
        <f>IF(F81="C3",$D$7,"")</f>
      </c>
    </row>
    <row r="82" spans="2:14" ht="15">
      <c r="B82" s="5" t="s">
        <v>2</v>
      </c>
      <c r="C82" s="5">
        <f>SQRT(($C$8-$C73)^2+($D$8-$D73)^2)</f>
        <v>1</v>
      </c>
      <c r="D82" s="5">
        <f>SQRT(($C$8-$C74)^2+($D$8-$D74)^2)</f>
        <v>3.020761493398643</v>
      </c>
      <c r="E82" s="5">
        <f>SQRT(($C$8-$C75)^2+($D$8-$D75)^2)</f>
        <v>0.47140452079103157</v>
      </c>
      <c r="F82" s="1" t="s">
        <v>11</v>
      </c>
      <c r="G82" s="5">
        <f t="shared" si="7"/>
        <v>0.47140452079103157</v>
      </c>
      <c r="H82" s="5">
        <f t="shared" si="8"/>
        <v>0.22222222222222213</v>
      </c>
      <c r="I82" s="7">
        <f>IF(F82="C1",$C$8,"")</f>
      </c>
      <c r="J82" s="7">
        <f>IF(F82="C1",$D$8,"")</f>
      </c>
      <c r="K82" s="7">
        <f>IF(F82="C2",$C$8,"")</f>
      </c>
      <c r="L82" s="7">
        <f>IF(F82="C2",$D$8,"")</f>
      </c>
      <c r="M82" s="7">
        <f>IF(F82="C3",$C$8,"")</f>
        <v>4</v>
      </c>
      <c r="N82" s="7">
        <f>IF(F82="C3",$D$8,"")</f>
        <v>3</v>
      </c>
    </row>
    <row r="83" spans="2:14" ht="15">
      <c r="B83" s="5" t="s">
        <v>3</v>
      </c>
      <c r="C83" s="5">
        <f>SQRT(($C$9-$C73)^2+($D$9-$D73)^2)</f>
        <v>2</v>
      </c>
      <c r="D83" s="5">
        <f>SQRT(($C$9-$C74)^2+($D$9-$D74)^2)</f>
        <v>3.952847075210474</v>
      </c>
      <c r="E83" s="5">
        <f>SQRT(($C$9-$C75)^2+($D$9-$D75)^2)</f>
        <v>0.7453559924999302</v>
      </c>
      <c r="F83" s="1" t="str">
        <f>IF(MIN(C83:E83)=C83,C$22,IF(MIN(C83:E83)=D83,D$22,IF(MIN(C83:E83)=E83,E$22,"")))</f>
        <v>C3</v>
      </c>
      <c r="G83" s="5">
        <f t="shared" si="7"/>
        <v>0.7453559924999302</v>
      </c>
      <c r="H83" s="5">
        <f t="shared" si="8"/>
        <v>0.555555555555556</v>
      </c>
      <c r="I83" s="7">
        <f>IF(F83="C1",$C$9,"")</f>
      </c>
      <c r="J83" s="7">
        <f>IF(F83="C1",$D$9,"")</f>
      </c>
      <c r="K83" s="7">
        <f>IF(F83="C2",$C$9,"")</f>
      </c>
      <c r="L83" s="7">
        <f>IF(F83="C2",$D$9,"")</f>
      </c>
      <c r="M83" s="7">
        <f>IF(F83="C3",$C$9,"")</f>
        <v>5</v>
      </c>
      <c r="N83" s="7">
        <f>IF(F83="C3",$D$9,"")</f>
        <v>3</v>
      </c>
    </row>
    <row r="84" spans="2:14" ht="15">
      <c r="B84" s="5" t="s">
        <v>4</v>
      </c>
      <c r="C84" s="5">
        <f>SQRT(($C$10-$C73)^2+($D$10-$D73)^2)</f>
        <v>2.23606797749979</v>
      </c>
      <c r="D84" s="5">
        <f>SQRT(($C$10-$C74)^2+($D$10-$D74)^2)</f>
        <v>0.3535533905932738</v>
      </c>
      <c r="E84" s="5">
        <f>SQRT(($C$10-$C75)^2+($D$10-$D75)^2)</f>
        <v>3.3993463423951895</v>
      </c>
      <c r="F84" s="1" t="str">
        <f>IF(MIN(C84:E84)=C84,C$22,IF(MIN(C84:E84)=D84,D$22,IF(MIN(C84:E84)=E84,E$22,"")))</f>
        <v>C2</v>
      </c>
      <c r="G84" s="5">
        <f t="shared" si="7"/>
        <v>0.3535533905932738</v>
      </c>
      <c r="H84" s="5">
        <f t="shared" si="8"/>
        <v>0.12500000000000003</v>
      </c>
      <c r="I84" s="7">
        <f>IF(F84="C1",$C$10,"")</f>
      </c>
      <c r="J84" s="7">
        <f>IF(F84="C1",$D$10,"")</f>
      </c>
      <c r="K84" s="7">
        <f>IF(F84="C2",$C$10,"")</f>
        <v>1</v>
      </c>
      <c r="L84" s="7">
        <f>IF(F84="C2",$D$10,"")</f>
        <v>2</v>
      </c>
      <c r="M84" s="7">
        <f>IF(F84="C3",$C$10,"")</f>
      </c>
      <c r="N84" s="7">
        <f>IF(F84="C3",$D$10,"")</f>
      </c>
    </row>
    <row r="85" spans="2:14" ht="15">
      <c r="B85" s="5" t="s">
        <v>5</v>
      </c>
      <c r="C85" s="5">
        <f>SQRT(($C$11-$C73)^2+($D$11-$D73)^2)</f>
        <v>1.4142135623730951</v>
      </c>
      <c r="D85" s="5">
        <f>SQRT(($C$11-$C74)^2+($D$11-$D74)^2)</f>
        <v>2.7613402542968153</v>
      </c>
      <c r="E85" s="5">
        <f>SQRT(($C$11-$C75)^2+($D$11-$D75)^2)</f>
        <v>0.7453559924999296</v>
      </c>
      <c r="F85" s="1" t="str">
        <f>IF(MIN(C85:E85)=C85,C$22,IF(MIN(C85:E85)=D85,D$22,IF(MIN(C85:E85)=E85,E$22,"")))</f>
        <v>C3</v>
      </c>
      <c r="G85" s="5">
        <f t="shared" si="7"/>
        <v>0.7453559924999296</v>
      </c>
      <c r="H85" s="5">
        <f t="shared" si="8"/>
        <v>0.555555555555555</v>
      </c>
      <c r="I85" s="7">
        <f>IF(F85="C1",$C$11,"")</f>
      </c>
      <c r="J85" s="7">
        <f>IF(F85="C1",$D$11,"")</f>
      </c>
      <c r="K85" s="7">
        <f>IF(F85="C2",$C$11,"")</f>
      </c>
      <c r="L85" s="7">
        <f>IF(F85="C2",$D$11,"")</f>
      </c>
      <c r="M85" s="7">
        <f>IF(F85="C3",$C$11,"")</f>
        <v>4</v>
      </c>
      <c r="N85" s="7">
        <f>IF(F85="C3",$D$11,"")</f>
        <v>2</v>
      </c>
    </row>
    <row r="86" spans="2:14" ht="15">
      <c r="B86" s="5" t="s">
        <v>6</v>
      </c>
      <c r="C86" s="5">
        <f>SQRT(($C$12-$C73)^2+($D$12-$D73)^2)</f>
        <v>2.8284271247461903</v>
      </c>
      <c r="D86" s="5">
        <f>SQRT(($C$12-$C74)^2+($D$12-$D74)^2)</f>
        <v>0.7905694150420949</v>
      </c>
      <c r="E86" s="5">
        <f>SQRT(($C$12-$C75)^2+($D$12-$D75)^2)</f>
        <v>3.726779962499649</v>
      </c>
      <c r="F86" s="1" t="str">
        <f>IF(MIN(C86:E86)=C86,C$22,IF(MIN(C86:E86)=D86,D$22,IF(MIN(C86:E86)=E86,E$22,"")))</f>
        <v>C2</v>
      </c>
      <c r="G86" s="5">
        <f t="shared" si="7"/>
        <v>0.7905694150420949</v>
      </c>
      <c r="H86" s="5">
        <f t="shared" si="8"/>
        <v>0.6250000000000001</v>
      </c>
      <c r="I86" s="7">
        <f>IF(F86="C1",$C$12,"")</f>
      </c>
      <c r="J86" s="7">
        <f>IF(F86="C1",$D$12,"")</f>
      </c>
      <c r="K86" s="7">
        <f>IF(F86="C2",$C$12,"")</f>
        <v>1</v>
      </c>
      <c r="L86" s="7">
        <f>IF(F86="C2",$D$12,"")</f>
        <v>1</v>
      </c>
      <c r="M86" s="7">
        <f>IF(F86="C3",$C$12,"")</f>
      </c>
      <c r="N86" s="7">
        <f>IF(F86="C3",$D$12,"")</f>
      </c>
    </row>
    <row r="87" spans="2:14" ht="15">
      <c r="B87" s="5" t="s">
        <v>7</v>
      </c>
      <c r="C87" s="5">
        <f>SQRT(($C$13-$C73)^2+($D$13-$D73)^2)</f>
        <v>2.23606797749979</v>
      </c>
      <c r="D87" s="5">
        <f>SQRT(($C$13-$C74)^2+($D$13-$D74)^2)</f>
        <v>1.0606601717798212</v>
      </c>
      <c r="E87" s="5">
        <f>SQRT(($C$13-$C75)^2+($D$13-$D75)^2)</f>
        <v>2.867441755680875</v>
      </c>
      <c r="F87" s="1" t="str">
        <f>IF(MIN(C87:E87)=C87,C$22,IF(MIN(C87:E87)=D87,D$22,IF(MIN(C87:E87)=E87,E$22,"")))</f>
        <v>C2</v>
      </c>
      <c r="G87" s="5">
        <f t="shared" si="7"/>
        <v>1.0606601717798212</v>
      </c>
      <c r="H87" s="5">
        <f t="shared" si="8"/>
        <v>1.1249999999999998</v>
      </c>
      <c r="I87" s="7">
        <f>IF(F87="C1",$C$13,"")</f>
      </c>
      <c r="J87" s="7">
        <f>IF(F87="C1",$D$13,"")</f>
      </c>
      <c r="K87" s="7">
        <f>IF(F87="C2",$C$13,"")</f>
        <v>2</v>
      </c>
      <c r="L87" s="7">
        <f>IF(F87="C2",$D$13,"")</f>
        <v>1</v>
      </c>
      <c r="M87" s="7">
        <f>IF(F87="C3",$C$13,"")</f>
      </c>
      <c r="N87" s="7">
        <f>IF(F87="C3",$D$13,"")</f>
      </c>
    </row>
    <row r="88" spans="7:14" ht="15">
      <c r="G88" s="5" t="s">
        <v>25</v>
      </c>
      <c r="H88" s="5">
        <f>SUM(H80:H87)</f>
        <v>4.833333333333332</v>
      </c>
      <c r="I88" s="1">
        <f aca="true" t="shared" si="9" ref="I88:N88">_xlfn.AVERAGEIF(I80:I87,"&lt;&gt;''",I80:I87)</f>
        <v>3</v>
      </c>
      <c r="J88" s="1">
        <f t="shared" si="9"/>
        <v>3</v>
      </c>
      <c r="K88" s="1">
        <f t="shared" si="9"/>
        <v>1.25</v>
      </c>
      <c r="L88" s="1">
        <f t="shared" si="9"/>
        <v>1.75</v>
      </c>
      <c r="M88" s="1">
        <f t="shared" si="9"/>
        <v>4.333333333333333</v>
      </c>
      <c r="N88" s="1">
        <f t="shared" si="9"/>
        <v>2.6666666666666665</v>
      </c>
    </row>
    <row r="89" spans="1:3" ht="15">
      <c r="A89" s="6" t="s">
        <v>22</v>
      </c>
      <c r="B89" s="6"/>
      <c r="C89" s="6" t="s">
        <v>21</v>
      </c>
    </row>
    <row r="90" spans="1:3" ht="15">
      <c r="A90" s="6" t="s">
        <v>9</v>
      </c>
      <c r="B90" s="6" t="s">
        <v>10</v>
      </c>
      <c r="C90" s="6">
        <f>SQRT((C73-C74)^2+(D73-D74)^2)</f>
        <v>2.1505813167606567</v>
      </c>
    </row>
    <row r="91" spans="1:3" ht="15">
      <c r="A91" s="6" t="s">
        <v>9</v>
      </c>
      <c r="B91" s="6" t="s">
        <v>11</v>
      </c>
      <c r="C91" s="6">
        <f>SQRT((C73-C75)^2+(D73-D75)^2)</f>
        <v>1.3743685418725533</v>
      </c>
    </row>
    <row r="92" spans="1:3" ht="15">
      <c r="A92" s="6" t="s">
        <v>10</v>
      </c>
      <c r="B92" s="6" t="s">
        <v>11</v>
      </c>
      <c r="C92" s="6">
        <f>SQRT((C74-C75)^2+(D74-D75)^2)</f>
        <v>3.2167098442697966</v>
      </c>
    </row>
    <row r="93" spans="1:3" ht="15">
      <c r="A93" s="6"/>
      <c r="B93" s="6" t="s">
        <v>20</v>
      </c>
      <c r="C93" s="6">
        <f>SUM(C90:C92)</f>
        <v>6.741659702903007</v>
      </c>
    </row>
    <row r="95" spans="2:5" ht="15">
      <c r="B95" s="1" t="s">
        <v>26</v>
      </c>
      <c r="C95" s="1">
        <f>C93/H88</f>
        <v>1.3948261454282087</v>
      </c>
      <c r="D95" s="1"/>
      <c r="E95" s="1"/>
    </row>
    <row r="96" spans="2:5" ht="15">
      <c r="B96" s="1" t="s">
        <v>28</v>
      </c>
      <c r="C96" s="1">
        <f>C67</f>
        <v>1.3948261454282087</v>
      </c>
      <c r="D96" s="1"/>
      <c r="E96" s="1"/>
    </row>
    <row r="97" spans="2:5" ht="15">
      <c r="B97" s="1" t="s">
        <v>30</v>
      </c>
      <c r="C97" s="1"/>
      <c r="D97" s="1"/>
      <c r="E97" s="1"/>
    </row>
    <row r="100" spans="2:3" ht="15">
      <c r="B100" s="1" t="s">
        <v>32</v>
      </c>
      <c r="C100" s="1" t="s">
        <v>19</v>
      </c>
    </row>
    <row r="101" spans="2:3" ht="15">
      <c r="B101" s="1" t="s">
        <v>0</v>
      </c>
      <c r="C101" s="1" t="s">
        <v>10</v>
      </c>
    </row>
    <row r="102" spans="2:3" ht="15">
      <c r="B102" s="1" t="s">
        <v>1</v>
      </c>
      <c r="C102" s="1" t="s">
        <v>9</v>
      </c>
    </row>
    <row r="103" spans="2:3" ht="15">
      <c r="B103" s="1" t="s">
        <v>2</v>
      </c>
      <c r="C103" s="1" t="s">
        <v>11</v>
      </c>
    </row>
    <row r="104" spans="2:3" ht="15">
      <c r="B104" s="1" t="s">
        <v>3</v>
      </c>
      <c r="C104" s="1" t="s">
        <v>11</v>
      </c>
    </row>
    <row r="105" spans="2:3" ht="15">
      <c r="B105" s="1" t="s">
        <v>4</v>
      </c>
      <c r="C105" s="1" t="s">
        <v>10</v>
      </c>
    </row>
    <row r="106" spans="2:3" ht="15">
      <c r="B106" s="1" t="s">
        <v>5</v>
      </c>
      <c r="C106" s="1" t="s">
        <v>11</v>
      </c>
    </row>
    <row r="107" spans="2:3" ht="15">
      <c r="B107" s="1" t="s">
        <v>6</v>
      </c>
      <c r="C107" s="1" t="s">
        <v>10</v>
      </c>
    </row>
    <row r="108" spans="2:3" ht="15">
      <c r="B108" s="1" t="s">
        <v>7</v>
      </c>
      <c r="C108" s="1" t="s">
        <v>10</v>
      </c>
    </row>
  </sheetData>
  <sheetProtection/>
  <mergeCells count="1">
    <mergeCell ref="C4:D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nt</cp:lastModifiedBy>
  <dcterms:created xsi:type="dcterms:W3CDTF">2013-06-29T01:29:50Z</dcterms:created>
  <dcterms:modified xsi:type="dcterms:W3CDTF">2018-12-11T02:57:33Z</dcterms:modified>
  <cp:category/>
  <cp:version/>
  <cp:contentType/>
  <cp:contentStatus/>
</cp:coreProperties>
</file>