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115" windowHeight="85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7" i="1"/>
  <c r="G8" i="1"/>
  <c r="G9" i="1"/>
  <c r="G10" i="1"/>
  <c r="G11" i="1"/>
  <c r="G12" i="1"/>
  <c r="G13" i="1"/>
  <c r="G14" i="1"/>
  <c r="G15" i="1"/>
  <c r="G16" i="1"/>
  <c r="G7" i="1"/>
  <c r="E8" i="1"/>
  <c r="E9" i="1"/>
  <c r="E10" i="1"/>
  <c r="E11" i="1"/>
  <c r="E12" i="1"/>
  <c r="E13" i="1"/>
  <c r="E14" i="1"/>
  <c r="E15" i="1"/>
  <c r="E16" i="1"/>
  <c r="E7" i="1"/>
  <c r="B8" i="1"/>
  <c r="B9" i="1"/>
  <c r="B10" i="1"/>
  <c r="B11" i="1"/>
  <c r="B12" i="1"/>
  <c r="B13" i="1"/>
  <c r="B14" i="1"/>
  <c r="B15" i="1"/>
  <c r="B16" i="1"/>
  <c r="B7" i="1"/>
  <c r="D8" i="1"/>
  <c r="D9" i="1"/>
  <c r="D10" i="1"/>
  <c r="D11" i="1"/>
  <c r="F11" i="1" s="1"/>
  <c r="D12" i="1"/>
  <c r="F12" i="1" s="1"/>
  <c r="D13" i="1"/>
  <c r="D14" i="1"/>
  <c r="D15" i="1"/>
  <c r="D16" i="1"/>
  <c r="F16" i="1" s="1"/>
  <c r="D7" i="1"/>
  <c r="C8" i="1"/>
  <c r="C9" i="1"/>
  <c r="C10" i="1"/>
  <c r="C11" i="1"/>
  <c r="C12" i="1"/>
  <c r="C13" i="1"/>
  <c r="C14" i="1"/>
  <c r="C15" i="1"/>
  <c r="C16" i="1"/>
  <c r="C7" i="1"/>
  <c r="F15" i="1" l="1"/>
  <c r="H12" i="1"/>
  <c r="F14" i="1"/>
  <c r="H14" i="1" s="1"/>
  <c r="F10" i="1"/>
  <c r="H10" i="1" s="1"/>
  <c r="H16" i="1"/>
  <c r="F13" i="1"/>
  <c r="H13" i="1" s="1"/>
  <c r="F9" i="1"/>
  <c r="H11" i="1"/>
  <c r="F23" i="1"/>
  <c r="F7" i="1"/>
  <c r="H7" i="1" s="1"/>
  <c r="F8" i="1"/>
  <c r="H8" i="1" s="1"/>
  <c r="C23" i="1"/>
  <c r="H15" i="1" l="1"/>
  <c r="F24" i="1"/>
  <c r="H9" i="1"/>
  <c r="H20" i="1" s="1"/>
  <c r="C25" i="1"/>
  <c r="H18" i="1" l="1"/>
  <c r="H19" i="1"/>
  <c r="C24" i="1"/>
  <c r="F25" i="1"/>
  <c r="H17" i="1"/>
</calcChain>
</file>

<file path=xl/sharedStrings.xml><?xml version="1.0" encoding="utf-8"?>
<sst xmlns="http://schemas.openxmlformats.org/spreadsheetml/2006/main" count="36" uniqueCount="34">
  <si>
    <t>DAFTAR PESANAN TIKET PESAWAT</t>
  </si>
  <si>
    <t>POLKE TRAVELER</t>
  </si>
  <si>
    <t>TGL PEMBERANGKATAN</t>
  </si>
  <si>
    <t>KODE TIKET</t>
  </si>
  <si>
    <t>TUJUAN</t>
  </si>
  <si>
    <t>MASKAPAI</t>
  </si>
  <si>
    <t>KELAS</t>
  </si>
  <si>
    <t>HARGA DASAR</t>
  </si>
  <si>
    <t>HARGA TIKET</t>
  </si>
  <si>
    <t>BOARDING PASS</t>
  </si>
  <si>
    <t>TOTAL BAYAR</t>
  </si>
  <si>
    <t>FASILITAS</t>
  </si>
  <si>
    <t>GA-VI-J/S-001</t>
  </si>
  <si>
    <t>MA-EX-J/S-002</t>
  </si>
  <si>
    <t>BA-EC-J/K-003</t>
  </si>
  <si>
    <t>BA-EX-J/K-004</t>
  </si>
  <si>
    <t>MA-EC-J/B-005</t>
  </si>
  <si>
    <t>GA-EX-J/S-006</t>
  </si>
  <si>
    <t>GA-VI-J/K-007</t>
  </si>
  <si>
    <t>BA-EC-J/B-008</t>
  </si>
  <si>
    <t>MA-EC-J/B-010</t>
  </si>
  <si>
    <t>GRAND TOTAL BAYAR</t>
  </si>
  <si>
    <t>RATA-RATA GRAND TOTAL</t>
  </si>
  <si>
    <t>MIN. TOTAL BAYAR</t>
  </si>
  <si>
    <t>MAX. TOTAL BAYAR</t>
  </si>
  <si>
    <t xml:space="preserve">SUBTOTAL BAYAR </t>
  </si>
  <si>
    <t>Garuda</t>
  </si>
  <si>
    <t>Batik Air</t>
  </si>
  <si>
    <t>Merpati Air</t>
  </si>
  <si>
    <t>SUBTOTAL BAYAR</t>
  </si>
  <si>
    <t>VIP</t>
  </si>
  <si>
    <t>EXECUTIVE</t>
  </si>
  <si>
    <t>ECONOMIC</t>
  </si>
  <si>
    <t>BA-EX-J/B-009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</si>
</sst>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14" fontId="0" fillId="4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2" fontId="0" fillId="3" borderId="1" xfId="0" applyNumberFormat="1" applyFill="1" applyBorder="1" applyAlignment="1">
      <alignment horizontal="center"/>
    </xf>
    <xf numFmtId="42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2" fontId="0" fillId="6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1" fontId="0" fillId="6" borderId="1" xfId="1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4" zoomScale="84" zoomScaleNormal="84" workbookViewId="0">
      <selection activeCell="I7" sqref="I7"/>
    </sheetView>
  </sheetViews>
  <sheetFormatPr defaultRowHeight="15" x14ac:dyDescent="0.25"/>
  <cols>
    <col min="1" max="1" width="15.7109375" customWidth="1"/>
    <col min="2" max="2" width="21.5703125" customWidth="1"/>
    <col min="3" max="3" width="17.28515625" customWidth="1"/>
    <col min="4" max="4" width="12.5703125" customWidth="1"/>
    <col min="5" max="5" width="15" customWidth="1"/>
    <col min="6" max="6" width="17.5703125" customWidth="1"/>
    <col min="7" max="7" width="16" customWidth="1"/>
    <col min="8" max="8" width="16.140625" customWidth="1"/>
    <col min="9" max="9" width="16" customWidth="1"/>
  </cols>
  <sheetData>
    <row r="1" spans="1:9" x14ac:dyDescent="0.25">
      <c r="A1" s="9" t="s">
        <v>0</v>
      </c>
      <c r="B1" s="10"/>
      <c r="C1" s="10"/>
      <c r="D1" s="10"/>
      <c r="E1" s="10"/>
      <c r="F1" s="10"/>
      <c r="G1" s="10"/>
      <c r="H1" s="10"/>
      <c r="I1" s="11"/>
    </row>
    <row r="2" spans="1:9" x14ac:dyDescent="0.25">
      <c r="A2" s="12" t="s">
        <v>1</v>
      </c>
      <c r="B2" s="13"/>
      <c r="C2" s="13"/>
      <c r="D2" s="13"/>
      <c r="E2" s="13"/>
      <c r="F2" s="13"/>
      <c r="G2" s="13"/>
      <c r="H2" s="13"/>
      <c r="I2" s="14"/>
    </row>
    <row r="4" spans="1:9" x14ac:dyDescent="0.25">
      <c r="D4" s="15" t="s">
        <v>2</v>
      </c>
      <c r="E4" s="15"/>
      <c r="F4" s="1">
        <v>43565</v>
      </c>
    </row>
    <row r="6" spans="1:9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</row>
    <row r="7" spans="1:9" x14ac:dyDescent="0.25">
      <c r="A7" s="6" t="s">
        <v>12</v>
      </c>
      <c r="B7" s="6" t="str">
        <f>IF(MID(A7,7,3)="J/B","Jakarta-Bali",IF(MID(A7,7,3)="J/S","Jakarta-Singapura","Jakarta-Kuala Lumpur"))</f>
        <v>Jakarta-Singapura</v>
      </c>
      <c r="C7" s="6" t="str">
        <f>IF(LEFT(A7,2)="GA","Garuda",IF(LEFT(A7,2)="BA","Batik Air","Merpati Air"))</f>
        <v>Garuda</v>
      </c>
      <c r="D7" s="6" t="str">
        <f>IF(MID(A7,4,2)="VI","VIP",IF(MID(A7,4,2)="EX","EXECUTIVE","ECONOMIC"))</f>
        <v>VIP</v>
      </c>
      <c r="E7" s="20" t="str">
        <f>IF(MID(A7,7,3)="J/B","650000",IF(MID(A7,7,3)="J/S","850000","900000"))</f>
        <v>850000</v>
      </c>
      <c r="F7" s="20">
        <f>IF(D7="VIP",E7*1.25,IF(D7="EXECUTIVE",E7*1.1,E7*0.95))</f>
        <v>1062500</v>
      </c>
      <c r="G7" s="20">
        <f>IF(D7="VIP",250000,IF(D7="EXECUTIVE",150000,100000))</f>
        <v>250000</v>
      </c>
      <c r="H7" s="7">
        <f>F7+G7</f>
        <v>1312500</v>
      </c>
      <c r="I7" s="6" t="str">
        <f>IF(AND(C7="Garuda",D7="VIP"),"MAKAN",IF(OR(C7="Garuda",D7="EXECUTIVE"),"SNACK","ZONK"))</f>
        <v>MAKAN</v>
      </c>
    </row>
    <row r="8" spans="1:9" x14ac:dyDescent="0.25">
      <c r="A8" s="6" t="s">
        <v>13</v>
      </c>
      <c r="B8" s="6" t="str">
        <f t="shared" ref="B8:B16" si="0">IF(MID(A8,7,3)="J/B","Jakarta-Bali",IF(MID(A8,7,3)="J/S","Jakarta-Singapura","Jakarta-Kuala Lumpur"))</f>
        <v>Jakarta-Singapura</v>
      </c>
      <c r="C8" s="6" t="str">
        <f t="shared" ref="C8:C16" si="1">IF(LEFT(A8,2)="GA","Garuda",IF(LEFT(A8,2)="BA","Batik Air","Merpati Air"))</f>
        <v>Merpati Air</v>
      </c>
      <c r="D8" s="6" t="str">
        <f t="shared" ref="D8:D16" si="2">IF(MID(A8,4,2)="VI","VIP",IF(MID(A8,4,2)="EX","EXECUTIVE","ECONOMIC"))</f>
        <v>EXECUTIVE</v>
      </c>
      <c r="E8" s="20" t="str">
        <f t="shared" ref="E8:E16" si="3">IF(MID(A8,7,3)="J/B","650000",IF(MID(A8,7,3)="J/S","850000","900000"))</f>
        <v>850000</v>
      </c>
      <c r="F8" s="20">
        <f t="shared" ref="F8:F16" si="4">IF(D8="VIP",E8*1.25,IF(D8="EXECUTIVE",E8*1.1,E8*0.95))</f>
        <v>935000.00000000012</v>
      </c>
      <c r="G8" s="20">
        <f t="shared" ref="G8:G16" si="5">IF(D8="VIP",250000,IF(D8="EXECUTIVE",150000,100000))</f>
        <v>150000</v>
      </c>
      <c r="H8" s="7">
        <f t="shared" ref="H8:H16" si="6">F8+G8</f>
        <v>1085000</v>
      </c>
      <c r="I8" s="6" t="str">
        <f t="shared" ref="I8:I16" si="7">IF(AND(C8="Garuda",D8="VIP"),"MAKAN",IF(OR(C8="Garuda",D8="EXECUTIVE"),"SNACK","ZONK"))</f>
        <v>SNACK</v>
      </c>
    </row>
    <row r="9" spans="1:9" x14ac:dyDescent="0.25">
      <c r="A9" s="6" t="s">
        <v>14</v>
      </c>
      <c r="B9" s="6" t="str">
        <f t="shared" si="0"/>
        <v>Jakarta-Kuala Lumpur</v>
      </c>
      <c r="C9" s="6" t="str">
        <f t="shared" si="1"/>
        <v>Batik Air</v>
      </c>
      <c r="D9" s="6" t="str">
        <f t="shared" si="2"/>
        <v>ECONOMIC</v>
      </c>
      <c r="E9" s="20" t="str">
        <f t="shared" si="3"/>
        <v>900000</v>
      </c>
      <c r="F9" s="20">
        <f t="shared" si="4"/>
        <v>855000</v>
      </c>
      <c r="G9" s="20">
        <f t="shared" si="5"/>
        <v>100000</v>
      </c>
      <c r="H9" s="7">
        <f t="shared" si="6"/>
        <v>955000</v>
      </c>
      <c r="I9" s="6" t="str">
        <f t="shared" si="7"/>
        <v>ZONK</v>
      </c>
    </row>
    <row r="10" spans="1:9" x14ac:dyDescent="0.25">
      <c r="A10" s="6" t="s">
        <v>15</v>
      </c>
      <c r="B10" s="6" t="str">
        <f t="shared" si="0"/>
        <v>Jakarta-Kuala Lumpur</v>
      </c>
      <c r="C10" s="6" t="str">
        <f t="shared" si="1"/>
        <v>Batik Air</v>
      </c>
      <c r="D10" s="6" t="str">
        <f t="shared" si="2"/>
        <v>EXECUTIVE</v>
      </c>
      <c r="E10" s="20" t="str">
        <f t="shared" si="3"/>
        <v>900000</v>
      </c>
      <c r="F10" s="20">
        <f t="shared" si="4"/>
        <v>990000.00000000012</v>
      </c>
      <c r="G10" s="20">
        <f t="shared" si="5"/>
        <v>150000</v>
      </c>
      <c r="H10" s="7">
        <f t="shared" si="6"/>
        <v>1140000</v>
      </c>
      <c r="I10" s="6" t="str">
        <f t="shared" si="7"/>
        <v>SNACK</v>
      </c>
    </row>
    <row r="11" spans="1:9" x14ac:dyDescent="0.25">
      <c r="A11" s="6" t="s">
        <v>16</v>
      </c>
      <c r="B11" s="6" t="str">
        <f t="shared" si="0"/>
        <v>Jakarta-Bali</v>
      </c>
      <c r="C11" s="6" t="str">
        <f t="shared" si="1"/>
        <v>Merpati Air</v>
      </c>
      <c r="D11" s="6" t="str">
        <f t="shared" si="2"/>
        <v>ECONOMIC</v>
      </c>
      <c r="E11" s="20" t="str">
        <f t="shared" si="3"/>
        <v>650000</v>
      </c>
      <c r="F11" s="20">
        <f t="shared" si="4"/>
        <v>617500</v>
      </c>
      <c r="G11" s="20">
        <f t="shared" si="5"/>
        <v>100000</v>
      </c>
      <c r="H11" s="7">
        <f t="shared" si="6"/>
        <v>717500</v>
      </c>
      <c r="I11" s="6" t="str">
        <f t="shared" si="7"/>
        <v>ZONK</v>
      </c>
    </row>
    <row r="12" spans="1:9" x14ac:dyDescent="0.25">
      <c r="A12" s="6" t="s">
        <v>17</v>
      </c>
      <c r="B12" s="6" t="str">
        <f t="shared" si="0"/>
        <v>Jakarta-Singapura</v>
      </c>
      <c r="C12" s="6" t="str">
        <f t="shared" si="1"/>
        <v>Garuda</v>
      </c>
      <c r="D12" s="6" t="str">
        <f t="shared" si="2"/>
        <v>EXECUTIVE</v>
      </c>
      <c r="E12" s="20" t="str">
        <f t="shared" si="3"/>
        <v>850000</v>
      </c>
      <c r="F12" s="20">
        <f t="shared" si="4"/>
        <v>935000.00000000012</v>
      </c>
      <c r="G12" s="20">
        <f t="shared" si="5"/>
        <v>150000</v>
      </c>
      <c r="H12" s="7">
        <f t="shared" si="6"/>
        <v>1085000</v>
      </c>
      <c r="I12" s="6" t="str">
        <f t="shared" si="7"/>
        <v>SNACK</v>
      </c>
    </row>
    <row r="13" spans="1:9" x14ac:dyDescent="0.25">
      <c r="A13" s="6" t="s">
        <v>18</v>
      </c>
      <c r="B13" s="6" t="str">
        <f t="shared" si="0"/>
        <v>Jakarta-Kuala Lumpur</v>
      </c>
      <c r="C13" s="6" t="str">
        <f t="shared" si="1"/>
        <v>Garuda</v>
      </c>
      <c r="D13" s="6" t="str">
        <f t="shared" si="2"/>
        <v>VIP</v>
      </c>
      <c r="E13" s="20" t="str">
        <f t="shared" si="3"/>
        <v>900000</v>
      </c>
      <c r="F13" s="20">
        <f t="shared" si="4"/>
        <v>1125000</v>
      </c>
      <c r="G13" s="20">
        <f t="shared" si="5"/>
        <v>250000</v>
      </c>
      <c r="H13" s="7">
        <f t="shared" si="6"/>
        <v>1375000</v>
      </c>
      <c r="I13" s="6" t="str">
        <f t="shared" si="7"/>
        <v>MAKAN</v>
      </c>
    </row>
    <row r="14" spans="1:9" x14ac:dyDescent="0.25">
      <c r="A14" s="6" t="s">
        <v>19</v>
      </c>
      <c r="B14" s="6" t="str">
        <f t="shared" si="0"/>
        <v>Jakarta-Bali</v>
      </c>
      <c r="C14" s="6" t="str">
        <f t="shared" si="1"/>
        <v>Batik Air</v>
      </c>
      <c r="D14" s="6" t="str">
        <f t="shared" si="2"/>
        <v>ECONOMIC</v>
      </c>
      <c r="E14" s="20" t="str">
        <f t="shared" si="3"/>
        <v>650000</v>
      </c>
      <c r="F14" s="20">
        <f t="shared" si="4"/>
        <v>617500</v>
      </c>
      <c r="G14" s="20">
        <f t="shared" si="5"/>
        <v>100000</v>
      </c>
      <c r="H14" s="7">
        <f t="shared" si="6"/>
        <v>717500</v>
      </c>
      <c r="I14" s="6" t="str">
        <f t="shared" si="7"/>
        <v>ZONK</v>
      </c>
    </row>
    <row r="15" spans="1:9" x14ac:dyDescent="0.25">
      <c r="A15" s="6" t="s">
        <v>33</v>
      </c>
      <c r="B15" s="6" t="str">
        <f t="shared" si="0"/>
        <v>Jakarta-Bali</v>
      </c>
      <c r="C15" s="6" t="str">
        <f t="shared" si="1"/>
        <v>Batik Air</v>
      </c>
      <c r="D15" s="6" t="str">
        <f t="shared" si="2"/>
        <v>EXECUTIVE</v>
      </c>
      <c r="E15" s="20" t="str">
        <f t="shared" si="3"/>
        <v>650000</v>
      </c>
      <c r="F15" s="20">
        <f>IF(D15="VIP",E15*1.25,IF(D15="EXECUTIVE",E15*1.1,E15*0.95))</f>
        <v>715000</v>
      </c>
      <c r="G15" s="20">
        <f t="shared" si="5"/>
        <v>150000</v>
      </c>
      <c r="H15" s="7">
        <f t="shared" si="6"/>
        <v>865000</v>
      </c>
      <c r="I15" s="6" t="str">
        <f t="shared" si="7"/>
        <v>SNACK</v>
      </c>
    </row>
    <row r="16" spans="1:9" x14ac:dyDescent="0.25">
      <c r="A16" s="6" t="s">
        <v>20</v>
      </c>
      <c r="B16" s="6" t="str">
        <f t="shared" si="0"/>
        <v>Jakarta-Bali</v>
      </c>
      <c r="C16" s="6" t="str">
        <f t="shared" si="1"/>
        <v>Merpati Air</v>
      </c>
      <c r="D16" s="6" t="str">
        <f t="shared" si="2"/>
        <v>ECONOMIC</v>
      </c>
      <c r="E16" s="20" t="str">
        <f t="shared" si="3"/>
        <v>650000</v>
      </c>
      <c r="F16" s="20">
        <f t="shared" si="4"/>
        <v>617500</v>
      </c>
      <c r="G16" s="20">
        <f t="shared" si="5"/>
        <v>100000</v>
      </c>
      <c r="H16" s="7">
        <f t="shared" si="6"/>
        <v>717500</v>
      </c>
      <c r="I16" s="6" t="str">
        <f t="shared" si="7"/>
        <v>ZONK</v>
      </c>
    </row>
    <row r="17" spans="2:9" x14ac:dyDescent="0.25">
      <c r="B17" s="8" t="s">
        <v>21</v>
      </c>
      <c r="C17" s="8"/>
      <c r="D17" s="8"/>
      <c r="E17" s="8"/>
      <c r="F17" s="8"/>
      <c r="G17" s="8"/>
      <c r="H17" s="5">
        <f>SUM(H7:H16)</f>
        <v>9970000</v>
      </c>
    </row>
    <row r="18" spans="2:9" x14ac:dyDescent="0.25">
      <c r="B18" s="8" t="s">
        <v>22</v>
      </c>
      <c r="C18" s="8"/>
      <c r="D18" s="8"/>
      <c r="E18" s="8"/>
      <c r="F18" s="8"/>
      <c r="G18" s="8"/>
      <c r="H18" s="5">
        <f>AVERAGE(H7:H16)</f>
        <v>997000</v>
      </c>
    </row>
    <row r="19" spans="2:9" x14ac:dyDescent="0.25">
      <c r="B19" s="8" t="s">
        <v>23</v>
      </c>
      <c r="C19" s="8"/>
      <c r="D19" s="8"/>
      <c r="E19" s="8"/>
      <c r="F19" s="8"/>
      <c r="G19" s="8"/>
      <c r="H19" s="5">
        <f>MIN(H7:H16)</f>
        <v>717500</v>
      </c>
    </row>
    <row r="20" spans="2:9" x14ac:dyDescent="0.25">
      <c r="B20" s="8" t="s">
        <v>24</v>
      </c>
      <c r="C20" s="8"/>
      <c r="D20" s="8"/>
      <c r="E20" s="8"/>
      <c r="F20" s="8"/>
      <c r="G20" s="8"/>
      <c r="H20" s="5">
        <f>MAX(H7:H16)</f>
        <v>1375000</v>
      </c>
    </row>
    <row r="22" spans="2:9" x14ac:dyDescent="0.25">
      <c r="B22" s="2" t="s">
        <v>5</v>
      </c>
      <c r="C22" s="2" t="s">
        <v>25</v>
      </c>
      <c r="E22" s="2" t="s">
        <v>6</v>
      </c>
      <c r="F22" s="2" t="s">
        <v>29</v>
      </c>
    </row>
    <row r="23" spans="2:9" x14ac:dyDescent="0.25">
      <c r="B23" s="3" t="s">
        <v>26</v>
      </c>
      <c r="C23" s="4">
        <f>SUMIF(C7:C16,C7,H7:H16)</f>
        <v>3772500</v>
      </c>
      <c r="E23" s="3" t="s">
        <v>30</v>
      </c>
      <c r="F23" s="4">
        <f>SUMIF(D7:D16,D7,H7:H16)</f>
        <v>2687500</v>
      </c>
    </row>
    <row r="24" spans="2:9" x14ac:dyDescent="0.25">
      <c r="B24" s="3" t="s">
        <v>27</v>
      </c>
      <c r="C24" s="4">
        <f>SUMIF(C7:C16,C9,H7:H16)</f>
        <v>3677500</v>
      </c>
      <c r="E24" s="3" t="s">
        <v>31</v>
      </c>
      <c r="F24" s="4">
        <f>SUMIF(D7:D16,D8,H7:H16)</f>
        <v>4175000</v>
      </c>
    </row>
    <row r="25" spans="2:9" x14ac:dyDescent="0.25">
      <c r="B25" s="3" t="s">
        <v>28</v>
      </c>
      <c r="C25" s="4">
        <f>SUMIF(C7:C16,C8,H7:H16)</f>
        <v>2520000</v>
      </c>
      <c r="E25" s="3" t="s">
        <v>32</v>
      </c>
      <c r="F25" s="4">
        <f>SUMIF(D7:D16,D9,H7:H16)</f>
        <v>3107500</v>
      </c>
    </row>
    <row r="29" spans="2:9" x14ac:dyDescent="0.25">
      <c r="H29" s="16"/>
      <c r="I29" s="17"/>
    </row>
    <row r="30" spans="2:9" x14ac:dyDescent="0.25">
      <c r="H30" s="18"/>
      <c r="I30" s="19"/>
    </row>
  </sheetData>
  <mergeCells count="9">
    <mergeCell ref="B20:G20"/>
    <mergeCell ref="H29:I29"/>
    <mergeCell ref="H30:I30"/>
    <mergeCell ref="A1:I1"/>
    <mergeCell ref="A2:I2"/>
    <mergeCell ref="D4:E4"/>
    <mergeCell ref="B17:G17"/>
    <mergeCell ref="B18:G18"/>
    <mergeCell ref="B19:G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LabC</cp:lastModifiedBy>
  <dcterms:created xsi:type="dcterms:W3CDTF">2019-05-16T11:10:42Z</dcterms:created>
  <dcterms:modified xsi:type="dcterms:W3CDTF">2019-05-22T03:18:52Z</dcterms:modified>
</cp:coreProperties>
</file>