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4880" windowHeight="7710" activeTab="1"/>
  </bookViews>
  <sheets>
    <sheet name="NOMOR 1" sheetId="1" r:id="rId1"/>
    <sheet name="NOMOR 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0" i="1" l="1"/>
  <c r="G61" i="1"/>
  <c r="H56" i="1"/>
  <c r="E54" i="1"/>
  <c r="C54" i="1"/>
  <c r="C53" i="1"/>
  <c r="E25" i="2" l="1"/>
  <c r="D24" i="2"/>
  <c r="E22" i="2"/>
  <c r="D21" i="2"/>
  <c r="F19" i="2"/>
  <c r="F18" i="2"/>
  <c r="E17" i="2"/>
  <c r="E15" i="2"/>
  <c r="D14" i="2"/>
  <c r="D13" i="2"/>
  <c r="H6" i="2"/>
  <c r="H7" i="2"/>
  <c r="H8" i="2"/>
  <c r="H9" i="2"/>
  <c r="H10" i="2"/>
  <c r="H5" i="2"/>
  <c r="E10" i="2"/>
  <c r="F10" i="2"/>
  <c r="G10" i="2"/>
  <c r="D10" i="2"/>
  <c r="E9" i="2"/>
  <c r="F9" i="2"/>
  <c r="G9" i="2"/>
  <c r="D9" i="2"/>
  <c r="E8" i="2"/>
  <c r="F8" i="2"/>
  <c r="G8" i="2"/>
  <c r="D8" i="2"/>
  <c r="G58" i="1"/>
  <c r="H61" i="1" s="1"/>
  <c r="H62" i="1"/>
  <c r="E52" i="1"/>
  <c r="E51" i="1"/>
  <c r="E53" i="1" s="1"/>
  <c r="F14" i="1"/>
  <c r="F29" i="1"/>
  <c r="G33" i="1" s="1"/>
  <c r="F26" i="1"/>
  <c r="G27" i="1" s="1"/>
  <c r="C17" i="1"/>
  <c r="F16" i="1"/>
  <c r="G16" i="1" s="1"/>
  <c r="G23" i="1" s="1"/>
  <c r="F15" i="1"/>
  <c r="G15" i="1" s="1"/>
  <c r="G22" i="1" s="1"/>
  <c r="G14" i="1"/>
  <c r="G21" i="1" s="1"/>
  <c r="H23" i="1" l="1"/>
  <c r="G17" i="1"/>
  <c r="G30" i="1"/>
  <c r="E48" i="1" l="1"/>
  <c r="C48" i="1" s="1"/>
  <c r="H19" i="1"/>
  <c r="H24" i="1" s="1"/>
</calcChain>
</file>

<file path=xl/sharedStrings.xml><?xml version="1.0" encoding="utf-8"?>
<sst xmlns="http://schemas.openxmlformats.org/spreadsheetml/2006/main" count="96" uniqueCount="72">
  <si>
    <t>KOBO CHAN</t>
  </si>
  <si>
    <t>COST OF PRODUCTION REPORT</t>
  </si>
  <si>
    <t>Pattern Departement , December 2016</t>
  </si>
  <si>
    <t>List of Physic Quantity :</t>
  </si>
  <si>
    <t>Units Started in Process</t>
  </si>
  <si>
    <t>Units transferred to Finishing Dept</t>
  </si>
  <si>
    <t>Cost accounted for as follows :</t>
  </si>
  <si>
    <t>Total Cost</t>
  </si>
  <si>
    <t>Equivalent Product</t>
  </si>
  <si>
    <t>HPP/ Eqv Unit</t>
  </si>
  <si>
    <t>Materials</t>
  </si>
  <si>
    <t>Labor</t>
  </si>
  <si>
    <t>FOH</t>
  </si>
  <si>
    <t>COST OF GOOD MANUFACTURED</t>
  </si>
  <si>
    <t xml:space="preserve">Units transferred to Finishing dept. </t>
  </si>
  <si>
    <t>ending goods in process inventory</t>
  </si>
  <si>
    <t>Journal</t>
  </si>
  <si>
    <t>Goods in process - Materials Pattern dept</t>
  </si>
  <si>
    <t>Materials inventory</t>
  </si>
  <si>
    <t>salary and wages</t>
  </si>
  <si>
    <t>Liabilities of salary and wages</t>
  </si>
  <si>
    <t>Goods in process - Labor Pattern dept</t>
  </si>
  <si>
    <t xml:space="preserve">ending goods in process inventory </t>
  </si>
  <si>
    <t>(100% Material, 40% conversion cost)</t>
  </si>
  <si>
    <t>200000+( 80000 x100%) =</t>
  </si>
  <si>
    <t>200000+( 80000  x40%)   =</t>
  </si>
  <si>
    <t>200000+( 80000  x40%)  =</t>
  </si>
  <si>
    <t>200000 units x $0.257</t>
  </si>
  <si>
    <t>80000units x $ 0.071 (100%) =</t>
  </si>
  <si>
    <t>80000 units x $ 0.095 (40%)   =</t>
  </si>
  <si>
    <t>80000 units x $ 0.091 (40%)   =</t>
  </si>
  <si>
    <t>Finishing  Departement , December 2016</t>
  </si>
  <si>
    <t>Cost of goods manufacturing pattern dept</t>
  </si>
  <si>
    <t>Cost of finishing dept :</t>
  </si>
  <si>
    <t>150000+( 30000  x 1/3)   =  160000</t>
  </si>
  <si>
    <t>150000+( 30000  x 1/3)  =   160000</t>
  </si>
  <si>
    <t xml:space="preserve">Units transferred to warehouse </t>
  </si>
  <si>
    <t xml:space="preserve">30000 units x $0.257 = </t>
  </si>
  <si>
    <t>30000 units x $ 0.125 (1/3)   =</t>
  </si>
  <si>
    <t>30000 units x $ 0.138 (1/3)   =</t>
  </si>
  <si>
    <t>BOP</t>
  </si>
  <si>
    <t>Jawab  no 2</t>
  </si>
  <si>
    <t>Distribusi Biaya Tenaga Kerja</t>
  </si>
  <si>
    <t>Bryan</t>
  </si>
  <si>
    <t>Axl</t>
  </si>
  <si>
    <t>Steward</t>
  </si>
  <si>
    <t>Eric</t>
  </si>
  <si>
    <t>Dibebankan sebagai BTKL</t>
  </si>
  <si>
    <t>pesanan 2551</t>
  </si>
  <si>
    <t>pesanan 2552</t>
  </si>
  <si>
    <t>Dibebankan BOP</t>
  </si>
  <si>
    <t>Jumlah Upah bulan Januari 2017</t>
  </si>
  <si>
    <t>PPh 20%</t>
  </si>
  <si>
    <t>Total BTK</t>
  </si>
  <si>
    <t>Jurnal</t>
  </si>
  <si>
    <t>BDP - BTK</t>
  </si>
  <si>
    <t>Gaji dan upah</t>
  </si>
  <si>
    <t>Total</t>
  </si>
  <si>
    <t>Gaji &amp; upah</t>
  </si>
  <si>
    <t>Utang PPh karyawan</t>
  </si>
  <si>
    <t>Utang gaji dan upah</t>
  </si>
  <si>
    <t>Utang gaji &amp; upah</t>
  </si>
  <si>
    <t>Kas</t>
  </si>
  <si>
    <t>KINGKONG Ltd</t>
  </si>
  <si>
    <t xml:space="preserve">a. </t>
  </si>
  <si>
    <t>units received from Pattern Dept</t>
  </si>
  <si>
    <t>Units transferred to warehouse / store</t>
  </si>
  <si>
    <t>ending goods in process inventory (1/3 conversion cost)</t>
  </si>
  <si>
    <t>Total cost Finishing Dept</t>
  </si>
  <si>
    <t>150000 units x $0.519 =</t>
  </si>
  <si>
    <t>Note : jawaban soal no.3 sudah di catat dikelas atau bisa melihat di slide Bab 3 tentang BOP</t>
  </si>
  <si>
    <t>dengan kasus yang menyerupai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</si>
</sst>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777777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0" fillId="0" borderId="1" xfId="0" applyBorder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28" zoomScale="130" zoomScaleNormal="130" workbookViewId="0">
      <selection activeCell="G33" sqref="G33"/>
    </sheetView>
  </sheetViews>
  <sheetFormatPr defaultRowHeight="15" x14ac:dyDescent="0.25"/>
  <cols>
    <col min="1" max="1" width="7.42578125" customWidth="1"/>
    <col min="2" max="2" width="23.7109375" customWidth="1"/>
    <col min="3" max="3" width="10.7109375" customWidth="1"/>
    <col min="4" max="4" width="31.85546875" customWidth="1"/>
    <col min="6" max="6" width="12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2</v>
      </c>
    </row>
    <row r="5" spans="1:7" x14ac:dyDescent="0.25">
      <c r="A5" t="s">
        <v>3</v>
      </c>
    </row>
    <row r="6" spans="1:7" x14ac:dyDescent="0.25">
      <c r="B6" t="s">
        <v>4</v>
      </c>
      <c r="F6">
        <v>320000</v>
      </c>
    </row>
    <row r="7" spans="1:7" x14ac:dyDescent="0.25">
      <c r="B7" t="s">
        <v>5</v>
      </c>
      <c r="E7">
        <v>200000</v>
      </c>
    </row>
    <row r="8" spans="1:7" x14ac:dyDescent="0.25">
      <c r="B8" t="s">
        <v>22</v>
      </c>
    </row>
    <row r="9" spans="1:7" x14ac:dyDescent="0.25">
      <c r="C9" t="s">
        <v>23</v>
      </c>
      <c r="E9">
        <v>80000</v>
      </c>
    </row>
    <row r="10" spans="1:7" x14ac:dyDescent="0.25">
      <c r="F10" s="5">
        <v>320000</v>
      </c>
    </row>
    <row r="12" spans="1:7" ht="15.75" x14ac:dyDescent="0.25">
      <c r="A12" t="s">
        <v>6</v>
      </c>
      <c r="B12" s="2"/>
    </row>
    <row r="13" spans="1:7" x14ac:dyDescent="0.25">
      <c r="C13" t="s">
        <v>7</v>
      </c>
      <c r="D13" t="s">
        <v>8</v>
      </c>
      <c r="G13" t="s">
        <v>9</v>
      </c>
    </row>
    <row r="14" spans="1:7" x14ac:dyDescent="0.25">
      <c r="B14" t="s">
        <v>10</v>
      </c>
      <c r="C14">
        <v>20000</v>
      </c>
      <c r="D14" t="s">
        <v>24</v>
      </c>
      <c r="F14">
        <f>E7+(E9*1)</f>
        <v>280000</v>
      </c>
      <c r="G14" s="3">
        <f>C14/F14</f>
        <v>7.1428571428571425E-2</v>
      </c>
    </row>
    <row r="15" spans="1:7" x14ac:dyDescent="0.25">
      <c r="B15" t="s">
        <v>11</v>
      </c>
      <c r="C15">
        <v>22000</v>
      </c>
      <c r="D15" t="s">
        <v>25</v>
      </c>
      <c r="F15">
        <f>E7+(E9*40%)</f>
        <v>232000</v>
      </c>
      <c r="G15" s="3">
        <f t="shared" ref="G15:G16" si="0">C15/F15</f>
        <v>9.4827586206896547E-2</v>
      </c>
    </row>
    <row r="16" spans="1:7" x14ac:dyDescent="0.25">
      <c r="B16" t="s">
        <v>12</v>
      </c>
      <c r="C16">
        <v>21000</v>
      </c>
      <c r="D16" t="s">
        <v>26</v>
      </c>
      <c r="F16">
        <f>E7+(E9*40%)</f>
        <v>232000</v>
      </c>
      <c r="G16" s="3">
        <f t="shared" si="0"/>
        <v>9.0517241379310345E-2</v>
      </c>
    </row>
    <row r="17" spans="1:8" x14ac:dyDescent="0.25">
      <c r="C17">
        <f>SUM(C14:C16)</f>
        <v>63000</v>
      </c>
      <c r="G17" s="3">
        <f>SUM(G14:G16)</f>
        <v>0.2567733990147783</v>
      </c>
    </row>
    <row r="18" spans="1:8" x14ac:dyDescent="0.25">
      <c r="A18" t="s">
        <v>13</v>
      </c>
    </row>
    <row r="19" spans="1:8" x14ac:dyDescent="0.25">
      <c r="B19" t="s">
        <v>14</v>
      </c>
      <c r="E19" t="s">
        <v>27</v>
      </c>
      <c r="H19" s="4">
        <f>E7*G17</f>
        <v>51354.679802955659</v>
      </c>
    </row>
    <row r="20" spans="1:8" x14ac:dyDescent="0.25">
      <c r="B20" t="s">
        <v>15</v>
      </c>
    </row>
    <row r="21" spans="1:8" x14ac:dyDescent="0.25">
      <c r="C21" t="s">
        <v>10</v>
      </c>
      <c r="D21" t="s">
        <v>28</v>
      </c>
      <c r="G21">
        <f>80000*G14*100%</f>
        <v>5714.2857142857138</v>
      </c>
    </row>
    <row r="22" spans="1:8" x14ac:dyDescent="0.25">
      <c r="C22" t="s">
        <v>11</v>
      </c>
      <c r="D22" t="s">
        <v>29</v>
      </c>
      <c r="G22">
        <f>80000*G15*40%</f>
        <v>3034.4827586206898</v>
      </c>
    </row>
    <row r="23" spans="1:8" x14ac:dyDescent="0.25">
      <c r="C23" t="s">
        <v>12</v>
      </c>
      <c r="D23" t="s">
        <v>30</v>
      </c>
      <c r="G23" s="4">
        <f>80000*G16*40%</f>
        <v>2896.5517241379312</v>
      </c>
      <c r="H23" s="4">
        <f>G21+G22+G23</f>
        <v>11645.320197044335</v>
      </c>
    </row>
    <row r="24" spans="1:8" x14ac:dyDescent="0.25">
      <c r="H24" s="4">
        <f>H19+H23</f>
        <v>62999.999999999993</v>
      </c>
    </row>
    <row r="25" spans="1:8" x14ac:dyDescent="0.25">
      <c r="A25" t="s">
        <v>16</v>
      </c>
    </row>
    <row r="26" spans="1:8" x14ac:dyDescent="0.25">
      <c r="A26">
        <v>1</v>
      </c>
      <c r="B26" t="s">
        <v>17</v>
      </c>
      <c r="F26">
        <f>C14</f>
        <v>20000</v>
      </c>
    </row>
    <row r="27" spans="1:8" x14ac:dyDescent="0.25">
      <c r="C27" t="s">
        <v>18</v>
      </c>
      <c r="G27">
        <f>F26</f>
        <v>20000</v>
      </c>
    </row>
    <row r="29" spans="1:8" x14ac:dyDescent="0.25">
      <c r="A29">
        <v>2</v>
      </c>
      <c r="B29" t="s">
        <v>19</v>
      </c>
      <c r="F29">
        <f>C15</f>
        <v>22000</v>
      </c>
    </row>
    <row r="30" spans="1:8" x14ac:dyDescent="0.25">
      <c r="C30" t="s">
        <v>20</v>
      </c>
      <c r="G30">
        <f>F29</f>
        <v>22000</v>
      </c>
    </row>
    <row r="32" spans="1:8" x14ac:dyDescent="0.25">
      <c r="A32">
        <v>3</v>
      </c>
      <c r="B32" t="s">
        <v>21</v>
      </c>
      <c r="F32">
        <v>22000</v>
      </c>
    </row>
    <row r="33" spans="1:7" x14ac:dyDescent="0.25">
      <c r="C33" t="s">
        <v>19</v>
      </c>
      <c r="G33">
        <f>F32</f>
        <v>22000</v>
      </c>
    </row>
    <row r="35" spans="1:7" x14ac:dyDescent="0.25">
      <c r="A35" s="1" t="s">
        <v>0</v>
      </c>
    </row>
    <row r="36" spans="1:7" x14ac:dyDescent="0.25">
      <c r="A36" s="1" t="s">
        <v>1</v>
      </c>
    </row>
    <row r="37" spans="1:7" x14ac:dyDescent="0.25">
      <c r="A37" s="1" t="s">
        <v>31</v>
      </c>
    </row>
    <row r="39" spans="1:7" x14ac:dyDescent="0.25">
      <c r="A39" t="s">
        <v>3</v>
      </c>
    </row>
    <row r="40" spans="1:7" x14ac:dyDescent="0.25">
      <c r="B40" t="s">
        <v>65</v>
      </c>
      <c r="F40">
        <v>200000</v>
      </c>
    </row>
    <row r="41" spans="1:7" x14ac:dyDescent="0.25">
      <c r="B41" t="s">
        <v>66</v>
      </c>
      <c r="E41">
        <v>150000</v>
      </c>
    </row>
    <row r="42" spans="1:7" x14ac:dyDescent="0.25">
      <c r="B42" t="s">
        <v>67</v>
      </c>
      <c r="E42">
        <v>30000</v>
      </c>
    </row>
    <row r="43" spans="1:7" x14ac:dyDescent="0.25">
      <c r="F43" s="5">
        <v>200000</v>
      </c>
    </row>
    <row r="45" spans="1:7" ht="15.75" x14ac:dyDescent="0.25">
      <c r="A45" t="s">
        <v>6</v>
      </c>
      <c r="B45" s="2"/>
    </row>
    <row r="46" spans="1:7" hidden="1" x14ac:dyDescent="0.25">
      <c r="C46" t="s">
        <v>7</v>
      </c>
      <c r="D46" t="s">
        <v>8</v>
      </c>
      <c r="G46" t="s">
        <v>9</v>
      </c>
    </row>
    <row r="47" spans="1:7" x14ac:dyDescent="0.25">
      <c r="C47" t="s">
        <v>7</v>
      </c>
      <c r="D47" t="s">
        <v>8</v>
      </c>
      <c r="E47" t="s">
        <v>9</v>
      </c>
    </row>
    <row r="48" spans="1:7" ht="15" customHeight="1" x14ac:dyDescent="0.25">
      <c r="A48" s="10" t="s">
        <v>32</v>
      </c>
      <c r="B48" s="10"/>
      <c r="C48" s="14">
        <f>D48*E48</f>
        <v>51354.679802955659</v>
      </c>
      <c r="D48" s="11">
        <v>200000</v>
      </c>
      <c r="E48" s="12">
        <f>G17</f>
        <v>0.2567733990147783</v>
      </c>
      <c r="G48" s="3"/>
    </row>
    <row r="49" spans="1:8" ht="19.5" customHeight="1" x14ac:dyDescent="0.25">
      <c r="A49" s="10"/>
      <c r="B49" s="10"/>
      <c r="C49" s="14"/>
      <c r="D49" s="11"/>
      <c r="E49" s="13"/>
      <c r="G49" s="3"/>
    </row>
    <row r="50" spans="1:8" ht="27" customHeight="1" x14ac:dyDescent="0.25">
      <c r="A50" s="10" t="s">
        <v>33</v>
      </c>
      <c r="B50" s="10"/>
      <c r="C50" s="6"/>
      <c r="D50" s="7"/>
      <c r="E50" s="8"/>
      <c r="G50" s="3"/>
    </row>
    <row r="51" spans="1:8" x14ac:dyDescent="0.25">
      <c r="B51" t="s">
        <v>11</v>
      </c>
      <c r="C51">
        <v>20000</v>
      </c>
      <c r="D51" t="s">
        <v>34</v>
      </c>
      <c r="E51">
        <f>C51/160000</f>
        <v>0.125</v>
      </c>
      <c r="G51" s="3"/>
    </row>
    <row r="52" spans="1:8" x14ac:dyDescent="0.25">
      <c r="B52" t="s">
        <v>12</v>
      </c>
      <c r="C52">
        <v>22000</v>
      </c>
      <c r="D52" t="s">
        <v>35</v>
      </c>
      <c r="E52" s="3">
        <f>C52/160000</f>
        <v>0.13750000000000001</v>
      </c>
      <c r="G52" s="3"/>
    </row>
    <row r="53" spans="1:8" x14ac:dyDescent="0.25">
      <c r="B53" t="s">
        <v>68</v>
      </c>
      <c r="C53" s="9">
        <f>C51+C52</f>
        <v>42000</v>
      </c>
      <c r="E53" s="3">
        <f>SUM(E51:E52)</f>
        <v>0.26250000000000001</v>
      </c>
      <c r="G53" s="3"/>
    </row>
    <row r="54" spans="1:8" x14ac:dyDescent="0.25">
      <c r="A54" t="s">
        <v>7</v>
      </c>
      <c r="C54" s="9">
        <f>C48+C53</f>
        <v>93354.679802955652</v>
      </c>
      <c r="E54" s="3">
        <f>E53+E48</f>
        <v>0.51927339901477831</v>
      </c>
      <c r="G54" s="3"/>
    </row>
    <row r="55" spans="1:8" x14ac:dyDescent="0.25">
      <c r="A55" t="s">
        <v>13</v>
      </c>
    </row>
    <row r="56" spans="1:8" x14ac:dyDescent="0.25">
      <c r="B56" t="s">
        <v>36</v>
      </c>
      <c r="E56" t="s">
        <v>69</v>
      </c>
      <c r="H56">
        <f>150000*0.519</f>
        <v>77850</v>
      </c>
    </row>
    <row r="57" spans="1:8" x14ac:dyDescent="0.25">
      <c r="B57" t="s">
        <v>15</v>
      </c>
    </row>
    <row r="58" spans="1:8" ht="15" customHeight="1" x14ac:dyDescent="0.25">
      <c r="C58" s="13" t="s">
        <v>32</v>
      </c>
      <c r="D58" s="13"/>
      <c r="E58" t="s">
        <v>37</v>
      </c>
      <c r="G58">
        <f>30000*0.257</f>
        <v>7710</v>
      </c>
    </row>
    <row r="59" spans="1:8" ht="15" customHeight="1" x14ac:dyDescent="0.25">
      <c r="C59" s="15"/>
      <c r="D59" s="15"/>
    </row>
    <row r="60" spans="1:8" x14ac:dyDescent="0.25">
      <c r="C60" t="s">
        <v>11</v>
      </c>
      <c r="D60" t="s">
        <v>38</v>
      </c>
      <c r="G60">
        <f>30000*E51*1/3</f>
        <v>1250</v>
      </c>
    </row>
    <row r="61" spans="1:8" x14ac:dyDescent="0.25">
      <c r="C61" t="s">
        <v>12</v>
      </c>
      <c r="D61" t="s">
        <v>39</v>
      </c>
      <c r="G61" s="4">
        <f>30000*E52*1/3</f>
        <v>1375</v>
      </c>
      <c r="H61" s="4">
        <f>G58+G60+G61</f>
        <v>10335</v>
      </c>
    </row>
    <row r="62" spans="1:8" x14ac:dyDescent="0.25">
      <c r="H62" s="4">
        <f>H56+H61</f>
        <v>88185</v>
      </c>
    </row>
  </sheetData>
  <mergeCells count="6">
    <mergeCell ref="A50:B50"/>
    <mergeCell ref="D48:D49"/>
    <mergeCell ref="E48:E49"/>
    <mergeCell ref="C48:C49"/>
    <mergeCell ref="A48:B49"/>
    <mergeCell ref="C58:D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13" zoomScale="130" zoomScaleNormal="130" workbookViewId="0">
      <selection activeCell="A29" sqref="A29"/>
    </sheetView>
  </sheetViews>
  <sheetFormatPr defaultRowHeight="15" x14ac:dyDescent="0.25"/>
  <cols>
    <col min="3" max="3" width="13.140625" customWidth="1"/>
  </cols>
  <sheetData>
    <row r="1" spans="1:8" x14ac:dyDescent="0.25">
      <c r="A1" t="s">
        <v>41</v>
      </c>
    </row>
    <row r="3" spans="1:8" x14ac:dyDescent="0.25">
      <c r="A3" t="s">
        <v>42</v>
      </c>
      <c r="D3" t="s">
        <v>43</v>
      </c>
      <c r="E3" t="s">
        <v>44</v>
      </c>
      <c r="F3" t="s">
        <v>45</v>
      </c>
      <c r="G3" t="s">
        <v>46</v>
      </c>
      <c r="H3" t="s">
        <v>57</v>
      </c>
    </row>
    <row r="4" spans="1:8" x14ac:dyDescent="0.25">
      <c r="A4" t="s">
        <v>47</v>
      </c>
    </row>
    <row r="5" spans="1:8" x14ac:dyDescent="0.25">
      <c r="B5" t="s">
        <v>48</v>
      </c>
      <c r="D5">
        <v>6300</v>
      </c>
      <c r="E5">
        <v>11400</v>
      </c>
      <c r="F5">
        <v>5600</v>
      </c>
      <c r="G5">
        <v>3360</v>
      </c>
      <c r="H5">
        <f>SUM(D5:G5)</f>
        <v>26660</v>
      </c>
    </row>
    <row r="6" spans="1:8" x14ac:dyDescent="0.25">
      <c r="B6" t="s">
        <v>49</v>
      </c>
      <c r="D6">
        <v>9450</v>
      </c>
      <c r="E6">
        <v>9500</v>
      </c>
      <c r="F6">
        <v>4200</v>
      </c>
      <c r="G6">
        <v>5400</v>
      </c>
      <c r="H6">
        <f t="shared" ref="H6:H10" si="0">SUM(D6:G6)</f>
        <v>28550</v>
      </c>
    </row>
    <row r="7" spans="1:8" x14ac:dyDescent="0.25">
      <c r="A7" t="s">
        <v>50</v>
      </c>
      <c r="D7">
        <v>720</v>
      </c>
      <c r="E7">
        <v>285</v>
      </c>
      <c r="F7">
        <v>350</v>
      </c>
      <c r="G7">
        <v>540</v>
      </c>
      <c r="H7">
        <f t="shared" si="0"/>
        <v>1895</v>
      </c>
    </row>
    <row r="8" spans="1:8" x14ac:dyDescent="0.25">
      <c r="A8" t="s">
        <v>51</v>
      </c>
      <c r="D8">
        <f>SUM(D5:D7)</f>
        <v>16470</v>
      </c>
      <c r="E8">
        <f t="shared" ref="E8:G8" si="1">SUM(E5:E7)</f>
        <v>21185</v>
      </c>
      <c r="F8">
        <f t="shared" si="1"/>
        <v>10150</v>
      </c>
      <c r="G8">
        <f t="shared" si="1"/>
        <v>9300</v>
      </c>
      <c r="H8">
        <f t="shared" si="0"/>
        <v>57105</v>
      </c>
    </row>
    <row r="9" spans="1:8" x14ac:dyDescent="0.25">
      <c r="A9" t="s">
        <v>52</v>
      </c>
      <c r="D9">
        <f>D8*0.2</f>
        <v>3294</v>
      </c>
      <c r="E9">
        <f t="shared" ref="E9:G9" si="2">E8*0.2</f>
        <v>4237</v>
      </c>
      <c r="F9">
        <f t="shared" si="2"/>
        <v>2030</v>
      </c>
      <c r="G9">
        <f t="shared" si="2"/>
        <v>1860</v>
      </c>
      <c r="H9">
        <f t="shared" si="0"/>
        <v>11421</v>
      </c>
    </row>
    <row r="10" spans="1:8" x14ac:dyDescent="0.25">
      <c r="A10" t="s">
        <v>53</v>
      </c>
      <c r="D10">
        <f>D8-D9</f>
        <v>13176</v>
      </c>
      <c r="E10">
        <f t="shared" ref="E10:G10" si="3">E8-E9</f>
        <v>16948</v>
      </c>
      <c r="F10">
        <f t="shared" si="3"/>
        <v>8120</v>
      </c>
      <c r="G10">
        <f t="shared" si="3"/>
        <v>7440</v>
      </c>
      <c r="H10">
        <f t="shared" si="0"/>
        <v>45684</v>
      </c>
    </row>
    <row r="12" spans="1:8" x14ac:dyDescent="0.25">
      <c r="A12" t="s">
        <v>54</v>
      </c>
    </row>
    <row r="13" spans="1:8" x14ac:dyDescent="0.25">
      <c r="A13">
        <v>1</v>
      </c>
      <c r="B13" t="s">
        <v>55</v>
      </c>
      <c r="D13">
        <f>H8-H7</f>
        <v>55210</v>
      </c>
    </row>
    <row r="14" spans="1:8" x14ac:dyDescent="0.25">
      <c r="B14" t="s">
        <v>40</v>
      </c>
      <c r="D14">
        <f>H7</f>
        <v>1895</v>
      </c>
    </row>
    <row r="15" spans="1:8" x14ac:dyDescent="0.25">
      <c r="C15" t="s">
        <v>56</v>
      </c>
      <c r="E15">
        <f>D13+D14</f>
        <v>57105</v>
      </c>
    </row>
    <row r="17" spans="1:6" x14ac:dyDescent="0.25">
      <c r="A17">
        <v>2</v>
      </c>
      <c r="B17" t="s">
        <v>58</v>
      </c>
      <c r="E17">
        <f>E15</f>
        <v>57105</v>
      </c>
    </row>
    <row r="18" spans="1:6" x14ac:dyDescent="0.25">
      <c r="C18" t="s">
        <v>59</v>
      </c>
      <c r="F18">
        <f>H9</f>
        <v>11421</v>
      </c>
    </row>
    <row r="19" spans="1:6" x14ac:dyDescent="0.25">
      <c r="C19" t="s">
        <v>60</v>
      </c>
      <c r="F19">
        <f>E17-F18</f>
        <v>45684</v>
      </c>
    </row>
    <row r="21" spans="1:6" x14ac:dyDescent="0.25">
      <c r="A21">
        <v>3</v>
      </c>
      <c r="B21" t="s">
        <v>61</v>
      </c>
      <c r="D21">
        <f>F19</f>
        <v>45684</v>
      </c>
    </row>
    <row r="22" spans="1:6" x14ac:dyDescent="0.25">
      <c r="C22" t="s">
        <v>62</v>
      </c>
      <c r="E22">
        <f>D21</f>
        <v>45684</v>
      </c>
    </row>
    <row r="24" spans="1:6" x14ac:dyDescent="0.25">
      <c r="A24">
        <v>4</v>
      </c>
      <c r="B24" t="s">
        <v>59</v>
      </c>
      <c r="D24">
        <f>F18</f>
        <v>11421</v>
      </c>
    </row>
    <row r="25" spans="1:6" x14ac:dyDescent="0.25">
      <c r="C25" t="s">
        <v>62</v>
      </c>
      <c r="E25">
        <f>D24</f>
        <v>11421</v>
      </c>
    </row>
    <row r="27" spans="1:6" x14ac:dyDescent="0.25">
      <c r="A27" t="s">
        <v>70</v>
      </c>
    </row>
    <row r="28" spans="1:6" x14ac:dyDescent="0.25">
      <c r="A28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NOMOR 1</vt:lpstr>
      <vt:lpstr>NOMOR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se7en</dc:creator>
  <cp:lastModifiedBy>se7en</cp:lastModifiedBy>
  <dcterms:created xsi:type="dcterms:W3CDTF">2017-04-11T04:48:35Z</dcterms:created>
  <dcterms:modified xsi:type="dcterms:W3CDTF">2017-04-11T11:01:25Z</dcterms:modified>
</cp:coreProperties>
</file>