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F44" i="1" l="1"/>
  <c r="F45" i="1"/>
  <c r="F46" i="1"/>
  <c r="F47" i="1"/>
  <c r="F48" i="1"/>
  <c r="F43" i="1"/>
  <c r="C39" i="1" l="1"/>
  <c r="C38" i="1"/>
  <c r="C37" i="1"/>
  <c r="D23" i="1"/>
  <c r="C20" i="1"/>
  <c r="D22" i="1" s="1"/>
  <c r="C34" i="1"/>
  <c r="C33" i="1"/>
  <c r="C32" i="1"/>
  <c r="C31" i="1"/>
  <c r="G19" i="1"/>
  <c r="G17" i="1"/>
  <c r="G7" i="1"/>
  <c r="G6" i="1"/>
  <c r="D24" i="1"/>
  <c r="D19" i="1"/>
  <c r="D15" i="1"/>
  <c r="D12" i="1"/>
  <c r="D9" i="1"/>
  <c r="G27" i="1" l="1"/>
  <c r="D27" i="1"/>
</calcChain>
</file>

<file path=xl/sharedStrings.xml><?xml version="1.0" encoding="utf-8"?>
<sst xmlns="http://schemas.openxmlformats.org/spreadsheetml/2006/main" count="80" uniqueCount="66">
  <si>
    <t>CV. POKEMON GO</t>
  </si>
  <si>
    <t>POSISI KEUANGAN</t>
  </si>
  <si>
    <t>PER 1 JANUARI 2016</t>
  </si>
  <si>
    <t>ASET</t>
  </si>
  <si>
    <t>TANAH</t>
  </si>
  <si>
    <t>BANGUNAN</t>
  </si>
  <si>
    <t>AKUMULASI PENYUSUTAN</t>
  </si>
  <si>
    <t>KENDARAAN</t>
  </si>
  <si>
    <t>PERALATAN</t>
  </si>
  <si>
    <t>PERLENGKAPAN KANTOR</t>
  </si>
  <si>
    <t>PERLENGKAPAN SERVICE</t>
  </si>
  <si>
    <t>SEWA DIBAYAR DI MUKA</t>
  </si>
  <si>
    <t>PERSEDIAAN</t>
  </si>
  <si>
    <t>PIUTANG USAHA</t>
  </si>
  <si>
    <t>CADANGAN KERUGIAN PIUTANG</t>
  </si>
  <si>
    <t>KAS DI BANK MANDIRI</t>
  </si>
  <si>
    <t>KAS DI BANK BNI</t>
  </si>
  <si>
    <t>KAS DI PERUSAHAAN</t>
  </si>
  <si>
    <t>KEWAJIBAN</t>
  </si>
  <si>
    <t>HUTANG USAHA</t>
  </si>
  <si>
    <t>HUTANG BIAYA</t>
  </si>
  <si>
    <t>EKUITAS</t>
  </si>
  <si>
    <t>LABA BELUM DIBAGI</t>
  </si>
  <si>
    <t>MODAL PIKACHU</t>
  </si>
  <si>
    <t>PRIVE PIKACHU</t>
  </si>
  <si>
    <t>JUMLAH ASET</t>
  </si>
  <si>
    <t>JUMLAH KEWAJIBAN &amp; EKUITAS</t>
  </si>
  <si>
    <t>ȱ</t>
  </si>
  <si>
    <t>PT Sinar Gembira</t>
  </si>
  <si>
    <t>CV Pesona Ceria</t>
  </si>
  <si>
    <t>Toserba Funny</t>
  </si>
  <si>
    <t>Fa. Bersatu Jaya</t>
  </si>
  <si>
    <t>MODAL KRABBY</t>
  </si>
  <si>
    <t>PRIVE KRABBY</t>
  </si>
  <si>
    <t>Daftar Hutang Usaha sejumlah Rp 666.613.500,00 merupakan kewajiban perusahaan kepada para suplier sebagai berikut:</t>
  </si>
  <si>
    <t>Daftar Piutang Usaha sejumlah Rp 420.000.000,00 merupakan tagihan kepada:</t>
  </si>
  <si>
    <t>PT Oppo Smart</t>
  </si>
  <si>
    <t>PT Samsung Galaks</t>
  </si>
  <si>
    <t>PT Xiomimimi</t>
  </si>
  <si>
    <t>Daftar Persediaan Barang Dagangan yang ada di Toko sejumlah Rp 1.389.500.000,00 terdiri dari jenis dan tipe sebagai berikut:</t>
  </si>
  <si>
    <t>Nama Barang</t>
  </si>
  <si>
    <t>Kode Barang</t>
  </si>
  <si>
    <t>Harga</t>
  </si>
  <si>
    <t>Q</t>
  </si>
  <si>
    <t>Total Harga</t>
  </si>
  <si>
    <t>R1X</t>
  </si>
  <si>
    <t>R5S</t>
  </si>
  <si>
    <t>GJ5</t>
  </si>
  <si>
    <t>GS7</t>
  </si>
  <si>
    <t>Mi5</t>
  </si>
  <si>
    <t>Mi4</t>
  </si>
  <si>
    <t>Harga Jual SmartPhone belum termasuk PPN</t>
  </si>
  <si>
    <t>Oppo smartphone R1</t>
  </si>
  <si>
    <t>Oppo smartphone R5</t>
  </si>
  <si>
    <t>Samsung Galaxy J5</t>
  </si>
  <si>
    <t>Samsung Galaxy S7</t>
  </si>
  <si>
    <t>Xiaomi Redmi X4</t>
  </si>
  <si>
    <t>Xiaomi Redmi X5</t>
  </si>
  <si>
    <t>Tugas Mahasiswa:</t>
  </si>
  <si>
    <t xml:space="preserve">Buat database Customer, Suplier, dan Barang Dagangan </t>
  </si>
  <si>
    <t>Input Saldo awal kartu-kartu pembantu Utang, Piutang, dan Persediaan Barang Dagangan</t>
  </si>
  <si>
    <t>Lakukan pre Audit untuk meyakinkan bahwa data awal telah benar inputnya !</t>
  </si>
  <si>
    <t>Selanjutnya buat pula akun Pendapatan, Harga Pokok, Biaya Usaha, Pendapatan Lain-lain, dan Beban Lain-lain</t>
  </si>
  <si>
    <t>Buat Setting Pajak, Akun, Penjualan, dan Pembelian</t>
  </si>
  <si>
    <t>Hapus semua Akun yang masih berbahasa Inggris, -------------&gt; Input transaksi yang terjadi melalui tools yang tepat</t>
  </si>
  <si>
    <t>Buat Akun sesuai ketentuan yang sewajarnya dalam aturan akun dari SAK - MYOB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</si>
</sst>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2"/>
      <color theme="1"/>
      <name val="Eras Bold ITC"/>
      <family val="2"/>
    </font>
    <font>
      <sz val="12"/>
      <color theme="1"/>
      <name val="Eras Demi ITC"/>
      <family val="2"/>
    </font>
    <font>
      <sz val="10"/>
      <color theme="1"/>
      <name val="Eras Demi ITC"/>
      <family val="2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43" fontId="0" fillId="0" borderId="0" xfId="1" applyFont="1"/>
    <xf numFmtId="43" fontId="0" fillId="0" borderId="1" xfId="1" applyFont="1" applyBorder="1"/>
    <xf numFmtId="0" fontId="0" fillId="0" borderId="2" xfId="0" applyBorder="1"/>
    <xf numFmtId="43" fontId="0" fillId="0" borderId="4" xfId="1" applyFont="1" applyBorder="1"/>
    <xf numFmtId="43" fontId="0" fillId="0" borderId="3" xfId="1" applyFont="1" applyBorder="1"/>
    <xf numFmtId="43" fontId="0" fillId="0" borderId="5" xfId="1" applyFont="1" applyBorder="1"/>
    <xf numFmtId="0" fontId="5" fillId="0" borderId="0" xfId="0" applyFont="1" applyAlignment="1">
      <alignment horizontal="left"/>
    </xf>
    <xf numFmtId="43" fontId="0" fillId="0" borderId="0" xfId="0" applyNumberForma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5" fillId="2" borderId="6" xfId="0" applyFont="1" applyFill="1" applyBorder="1" applyAlignment="1">
      <alignment horizontal="left"/>
    </xf>
    <xf numFmtId="0" fontId="0" fillId="2" borderId="6" xfId="0" applyFill="1" applyBorder="1" applyAlignment="1">
      <alignment horizontal="center"/>
    </xf>
    <xf numFmtId="43" fontId="0" fillId="2" borderId="6" xfId="1" applyFont="1" applyFill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0" fillId="0" borderId="6" xfId="0" applyBorder="1"/>
    <xf numFmtId="43" fontId="0" fillId="0" borderId="6" xfId="1" applyFont="1" applyBorder="1" applyAlignment="1">
      <alignment horizontal="center"/>
    </xf>
    <xf numFmtId="43" fontId="0" fillId="0" borderId="6" xfId="1" applyFont="1" applyBorder="1"/>
    <xf numFmtId="43" fontId="0" fillId="0" borderId="6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5" fillId="3" borderId="0" xfId="0" applyFont="1" applyFill="1" applyBorder="1" applyAlignment="1">
      <alignment horizontal="left"/>
    </xf>
    <xf numFmtId="0" fontId="0" fillId="3" borderId="0" xfId="0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0"/>
  <sheetViews>
    <sheetView tabSelected="1" topLeftCell="A46" workbookViewId="0">
      <selection sqref="A1:G58"/>
    </sheetView>
  </sheetViews>
  <sheetFormatPr defaultRowHeight="15" x14ac:dyDescent="0.25"/>
  <cols>
    <col min="1" max="1" width="3.140625" customWidth="1"/>
    <col min="2" max="2" width="27.85546875" customWidth="1"/>
    <col min="3" max="4" width="16.85546875" style="1" bestFit="1" customWidth="1"/>
    <col min="5" max="5" width="3.5703125" customWidth="1"/>
    <col min="6" max="6" width="27.28515625" customWidth="1"/>
    <col min="7" max="7" width="16.85546875" style="1" bestFit="1" customWidth="1"/>
  </cols>
  <sheetData>
    <row r="1" spans="1:7" ht="27.75" x14ac:dyDescent="0.4">
      <c r="A1" s="9" t="s">
        <v>0</v>
      </c>
      <c r="B1" s="9"/>
      <c r="C1" s="9"/>
      <c r="D1" s="9"/>
      <c r="E1" s="9"/>
      <c r="F1" s="9"/>
      <c r="G1" s="9"/>
    </row>
    <row r="2" spans="1:7" ht="15.75" x14ac:dyDescent="0.25">
      <c r="A2" s="10" t="s">
        <v>1</v>
      </c>
      <c r="B2" s="10"/>
      <c r="C2" s="10"/>
      <c r="D2" s="10"/>
      <c r="E2" s="10"/>
      <c r="F2" s="10"/>
      <c r="G2" s="10"/>
    </row>
    <row r="3" spans="1:7" ht="15.75" thickBot="1" x14ac:dyDescent="0.3">
      <c r="A3" s="11" t="s">
        <v>2</v>
      </c>
      <c r="B3" s="11"/>
      <c r="C3" s="11"/>
      <c r="D3" s="11"/>
      <c r="E3" s="11"/>
      <c r="F3" s="11"/>
      <c r="G3" s="11"/>
    </row>
    <row r="4" spans="1:7" ht="3" customHeight="1" x14ac:dyDescent="0.25"/>
    <row r="5" spans="1:7" x14ac:dyDescent="0.25">
      <c r="A5" t="s">
        <v>3</v>
      </c>
      <c r="E5" s="3" t="s">
        <v>18</v>
      </c>
    </row>
    <row r="6" spans="1:7" x14ac:dyDescent="0.25">
      <c r="B6" t="s">
        <v>4</v>
      </c>
      <c r="D6" s="1">
        <v>455000000</v>
      </c>
      <c r="E6" s="3"/>
      <c r="F6" t="s">
        <v>19</v>
      </c>
      <c r="G6" s="1">
        <f>7*95230500</f>
        <v>666613500</v>
      </c>
    </row>
    <row r="7" spans="1:7" x14ac:dyDescent="0.25">
      <c r="B7" t="s">
        <v>5</v>
      </c>
      <c r="C7" s="1">
        <v>1750000000</v>
      </c>
      <c r="E7" s="3"/>
      <c r="F7" t="s">
        <v>20</v>
      </c>
      <c r="G7" s="1">
        <f>7*16200000</f>
        <v>113400000</v>
      </c>
    </row>
    <row r="8" spans="1:7" ht="15.75" thickBot="1" x14ac:dyDescent="0.3">
      <c r="B8" t="s">
        <v>6</v>
      </c>
      <c r="C8" s="2">
        <v>50000000</v>
      </c>
      <c r="E8" s="3"/>
    </row>
    <row r="9" spans="1:7" x14ac:dyDescent="0.25">
      <c r="D9" s="1">
        <f>C7-C8</f>
        <v>1700000000</v>
      </c>
      <c r="E9" s="3"/>
    </row>
    <row r="10" spans="1:7" x14ac:dyDescent="0.25">
      <c r="B10" t="s">
        <v>7</v>
      </c>
      <c r="C10" s="1">
        <v>890000000</v>
      </c>
      <c r="E10" s="3"/>
    </row>
    <row r="11" spans="1:7" ht="15.75" thickBot="1" x14ac:dyDescent="0.3">
      <c r="B11" t="s">
        <v>6</v>
      </c>
      <c r="C11" s="2">
        <v>40000000</v>
      </c>
      <c r="E11" s="3"/>
    </row>
    <row r="12" spans="1:7" x14ac:dyDescent="0.25">
      <c r="D12" s="1">
        <f>C10-C11</f>
        <v>850000000</v>
      </c>
      <c r="E12" s="3"/>
    </row>
    <row r="13" spans="1:7" x14ac:dyDescent="0.25">
      <c r="B13" t="s">
        <v>8</v>
      </c>
      <c r="C13" s="1">
        <v>1250000000</v>
      </c>
      <c r="E13" s="3"/>
    </row>
    <row r="14" spans="1:7" ht="15.75" thickBot="1" x14ac:dyDescent="0.3">
      <c r="B14" t="s">
        <v>6</v>
      </c>
      <c r="C14" s="2">
        <v>50000000</v>
      </c>
      <c r="E14" s="3" t="s">
        <v>21</v>
      </c>
    </row>
    <row r="15" spans="1:7" x14ac:dyDescent="0.25">
      <c r="D15" s="1">
        <f>C13-C14</f>
        <v>1200000000</v>
      </c>
      <c r="E15" s="3"/>
      <c r="F15" t="s">
        <v>22</v>
      </c>
      <c r="G15" s="1">
        <v>531486500</v>
      </c>
    </row>
    <row r="16" spans="1:7" x14ac:dyDescent="0.25">
      <c r="B16" t="s">
        <v>9</v>
      </c>
      <c r="D16" s="1">
        <v>32000000</v>
      </c>
      <c r="E16" s="3"/>
      <c r="F16" t="s">
        <v>23</v>
      </c>
      <c r="G16" s="1">
        <v>3500000000</v>
      </c>
    </row>
    <row r="17" spans="1:7" x14ac:dyDescent="0.25">
      <c r="B17" t="s">
        <v>10</v>
      </c>
      <c r="D17" s="1">
        <v>30000000</v>
      </c>
      <c r="E17" s="3"/>
      <c r="F17" t="s">
        <v>24</v>
      </c>
      <c r="G17" s="1">
        <f>-7*21000000</f>
        <v>-147000000</v>
      </c>
    </row>
    <row r="18" spans="1:7" x14ac:dyDescent="0.25">
      <c r="B18" t="s">
        <v>11</v>
      </c>
      <c r="D18" s="1">
        <v>30000000</v>
      </c>
      <c r="E18" s="3"/>
      <c r="F18" t="s">
        <v>32</v>
      </c>
      <c r="G18" s="1">
        <v>3000000000</v>
      </c>
    </row>
    <row r="19" spans="1:7" x14ac:dyDescent="0.25">
      <c r="B19" t="s">
        <v>12</v>
      </c>
      <c r="D19" s="1">
        <f>198500000*7</f>
        <v>1389500000</v>
      </c>
      <c r="E19" s="3"/>
      <c r="F19" t="s">
        <v>33</v>
      </c>
      <c r="G19" s="1">
        <f>-7*23500000</f>
        <v>-164500000</v>
      </c>
    </row>
    <row r="20" spans="1:7" x14ac:dyDescent="0.25">
      <c r="B20" t="s">
        <v>13</v>
      </c>
      <c r="C20" s="1">
        <f>60000000*7</f>
        <v>420000000</v>
      </c>
      <c r="E20" s="3"/>
    </row>
    <row r="21" spans="1:7" ht="15.75" thickBot="1" x14ac:dyDescent="0.3">
      <c r="B21" t="s">
        <v>14</v>
      </c>
      <c r="C21" s="2">
        <v>20000000</v>
      </c>
      <c r="E21" s="3"/>
    </row>
    <row r="22" spans="1:7" x14ac:dyDescent="0.25">
      <c r="D22" s="1">
        <f>C20-C21</f>
        <v>400000000</v>
      </c>
      <c r="E22" s="3"/>
    </row>
    <row r="23" spans="1:7" x14ac:dyDescent="0.25">
      <c r="B23" t="s">
        <v>15</v>
      </c>
      <c r="D23" s="1">
        <f>75000000*7+250000000</f>
        <v>775000000</v>
      </c>
      <c r="E23" s="3"/>
    </row>
    <row r="24" spans="1:7" x14ac:dyDescent="0.25">
      <c r="B24" t="s">
        <v>16</v>
      </c>
      <c r="D24" s="1">
        <f>80000000*7</f>
        <v>560000000</v>
      </c>
      <c r="E24" s="3"/>
    </row>
    <row r="25" spans="1:7" x14ac:dyDescent="0.25">
      <c r="B25" t="s">
        <v>17</v>
      </c>
      <c r="D25" s="1">
        <v>78500000</v>
      </c>
      <c r="E25" s="3"/>
    </row>
    <row r="26" spans="1:7" x14ac:dyDescent="0.25">
      <c r="D26" s="4"/>
      <c r="E26" s="3"/>
    </row>
    <row r="27" spans="1:7" ht="15.75" thickBot="1" x14ac:dyDescent="0.3">
      <c r="B27" t="s">
        <v>25</v>
      </c>
      <c r="D27" s="5">
        <f>SUM(D6:D26)</f>
        <v>7500000000</v>
      </c>
      <c r="E27" s="3"/>
      <c r="F27" t="s">
        <v>26</v>
      </c>
      <c r="G27" s="6">
        <f>SUM(G6:G26)</f>
        <v>7500000000</v>
      </c>
    </row>
    <row r="28" spans="1:7" ht="15.75" thickTop="1" x14ac:dyDescent="0.25"/>
    <row r="30" spans="1:7" x14ac:dyDescent="0.25">
      <c r="A30" t="s">
        <v>35</v>
      </c>
    </row>
    <row r="31" spans="1:7" x14ac:dyDescent="0.25">
      <c r="A31" s="15" t="s">
        <v>27</v>
      </c>
      <c r="B31" s="16" t="s">
        <v>28</v>
      </c>
      <c r="C31" s="18">
        <f>21300000*7</f>
        <v>149100000</v>
      </c>
    </row>
    <row r="32" spans="1:7" x14ac:dyDescent="0.25">
      <c r="A32" s="15" t="s">
        <v>27</v>
      </c>
      <c r="B32" s="16" t="s">
        <v>29</v>
      </c>
      <c r="C32" s="18">
        <f>7*18250000</f>
        <v>127750000</v>
      </c>
    </row>
    <row r="33" spans="1:6" x14ac:dyDescent="0.25">
      <c r="A33" s="15" t="s">
        <v>27</v>
      </c>
      <c r="B33" s="16" t="s">
        <v>30</v>
      </c>
      <c r="C33" s="18">
        <f>7*8500000</f>
        <v>59500000</v>
      </c>
    </row>
    <row r="34" spans="1:6" x14ac:dyDescent="0.25">
      <c r="A34" s="15" t="s">
        <v>27</v>
      </c>
      <c r="B34" s="16" t="s">
        <v>31</v>
      </c>
      <c r="C34" s="18">
        <f>7*11950000</f>
        <v>83650000</v>
      </c>
      <c r="F34" s="8"/>
    </row>
    <row r="36" spans="1:6" x14ac:dyDescent="0.25">
      <c r="A36" s="7" t="s">
        <v>34</v>
      </c>
    </row>
    <row r="37" spans="1:6" x14ac:dyDescent="0.25">
      <c r="A37" s="15" t="s">
        <v>27</v>
      </c>
      <c r="B37" s="16" t="s">
        <v>36</v>
      </c>
      <c r="C37" s="18">
        <f>7*33500000</f>
        <v>234500000</v>
      </c>
    </row>
    <row r="38" spans="1:6" x14ac:dyDescent="0.25">
      <c r="A38" s="15" t="s">
        <v>27</v>
      </c>
      <c r="B38" s="16" t="s">
        <v>37</v>
      </c>
      <c r="C38" s="18">
        <f>7*29000000</f>
        <v>203000000</v>
      </c>
    </row>
    <row r="39" spans="1:6" x14ac:dyDescent="0.25">
      <c r="A39" s="15" t="s">
        <v>27</v>
      </c>
      <c r="B39" s="16" t="s">
        <v>38</v>
      </c>
      <c r="C39" s="18">
        <f>7*32730500</f>
        <v>229113500</v>
      </c>
      <c r="F39" s="8"/>
    </row>
    <row r="41" spans="1:6" x14ac:dyDescent="0.25">
      <c r="A41" s="7" t="s">
        <v>39</v>
      </c>
    </row>
    <row r="42" spans="1:6" x14ac:dyDescent="0.25">
      <c r="A42" s="12"/>
      <c r="B42" s="13" t="s">
        <v>40</v>
      </c>
      <c r="C42" s="14" t="s">
        <v>41</v>
      </c>
      <c r="D42" s="14" t="s">
        <v>42</v>
      </c>
      <c r="E42" s="13" t="s">
        <v>43</v>
      </c>
      <c r="F42" s="13" t="s">
        <v>44</v>
      </c>
    </row>
    <row r="43" spans="1:6" x14ac:dyDescent="0.25">
      <c r="A43" s="15" t="s">
        <v>27</v>
      </c>
      <c r="B43" s="16" t="s">
        <v>52</v>
      </c>
      <c r="C43" s="17" t="s">
        <v>45</v>
      </c>
      <c r="D43" s="18">
        <v>10000000</v>
      </c>
      <c r="E43" s="16">
        <v>28</v>
      </c>
      <c r="F43" s="19">
        <f>D43*E43</f>
        <v>280000000</v>
      </c>
    </row>
    <row r="44" spans="1:6" x14ac:dyDescent="0.25">
      <c r="A44" s="15" t="s">
        <v>27</v>
      </c>
      <c r="B44" s="16" t="s">
        <v>53</v>
      </c>
      <c r="C44" s="17" t="s">
        <v>46</v>
      </c>
      <c r="D44" s="18">
        <v>15000000</v>
      </c>
      <c r="E44" s="16">
        <v>21</v>
      </c>
      <c r="F44" s="19">
        <f t="shared" ref="F44:F48" si="0">D44*E44</f>
        <v>315000000</v>
      </c>
    </row>
    <row r="45" spans="1:6" x14ac:dyDescent="0.25">
      <c r="A45" s="15" t="s">
        <v>27</v>
      </c>
      <c r="B45" s="16" t="s">
        <v>54</v>
      </c>
      <c r="C45" s="17" t="s">
        <v>47</v>
      </c>
      <c r="D45" s="18">
        <v>9500000</v>
      </c>
      <c r="E45" s="16">
        <v>14</v>
      </c>
      <c r="F45" s="19">
        <f t="shared" si="0"/>
        <v>133000000</v>
      </c>
    </row>
    <row r="46" spans="1:6" x14ac:dyDescent="0.25">
      <c r="A46" s="15" t="s">
        <v>27</v>
      </c>
      <c r="B46" s="16" t="s">
        <v>55</v>
      </c>
      <c r="C46" s="17" t="s">
        <v>48</v>
      </c>
      <c r="D46" s="18">
        <v>12000000</v>
      </c>
      <c r="E46" s="16">
        <v>21</v>
      </c>
      <c r="F46" s="19">
        <f t="shared" si="0"/>
        <v>252000000</v>
      </c>
    </row>
    <row r="47" spans="1:6" x14ac:dyDescent="0.25">
      <c r="A47" s="15" t="s">
        <v>27</v>
      </c>
      <c r="B47" s="16" t="s">
        <v>56</v>
      </c>
      <c r="C47" s="17" t="s">
        <v>50</v>
      </c>
      <c r="D47" s="18">
        <v>10500000</v>
      </c>
      <c r="E47" s="16">
        <v>21</v>
      </c>
      <c r="F47" s="19">
        <f t="shared" si="0"/>
        <v>220500000</v>
      </c>
    </row>
    <row r="48" spans="1:6" x14ac:dyDescent="0.25">
      <c r="A48" s="15" t="s">
        <v>27</v>
      </c>
      <c r="B48" s="16" t="s">
        <v>57</v>
      </c>
      <c r="C48" s="17" t="s">
        <v>49</v>
      </c>
      <c r="D48" s="18">
        <v>13500000</v>
      </c>
      <c r="E48" s="16">
        <v>14</v>
      </c>
      <c r="F48" s="19">
        <f t="shared" si="0"/>
        <v>189000000</v>
      </c>
    </row>
    <row r="50" spans="1:2" x14ac:dyDescent="0.25">
      <c r="A50" s="21" t="s">
        <v>58</v>
      </c>
      <c r="B50" s="22"/>
    </row>
    <row r="51" spans="1:2" x14ac:dyDescent="0.25">
      <c r="A51" s="20">
        <v>1</v>
      </c>
      <c r="B51" t="s">
        <v>65</v>
      </c>
    </row>
    <row r="52" spans="1:2" x14ac:dyDescent="0.25">
      <c r="A52" s="20">
        <v>2</v>
      </c>
      <c r="B52" t="s">
        <v>59</v>
      </c>
    </row>
    <row r="53" spans="1:2" x14ac:dyDescent="0.25">
      <c r="A53" s="20">
        <v>3</v>
      </c>
      <c r="B53" t="s">
        <v>60</v>
      </c>
    </row>
    <row r="54" spans="1:2" x14ac:dyDescent="0.25">
      <c r="A54" s="20">
        <v>4</v>
      </c>
      <c r="B54" t="s">
        <v>61</v>
      </c>
    </row>
    <row r="55" spans="1:2" x14ac:dyDescent="0.25">
      <c r="A55" s="20"/>
    </row>
    <row r="56" spans="1:2" x14ac:dyDescent="0.25">
      <c r="A56" s="20">
        <v>5</v>
      </c>
      <c r="B56" t="s">
        <v>62</v>
      </c>
    </row>
    <row r="57" spans="1:2" x14ac:dyDescent="0.25">
      <c r="A57" s="20">
        <v>6</v>
      </c>
      <c r="B57" t="s">
        <v>63</v>
      </c>
    </row>
    <row r="58" spans="1:2" x14ac:dyDescent="0.25">
      <c r="A58" s="20">
        <v>7</v>
      </c>
      <c r="B58" t="s">
        <v>64</v>
      </c>
    </row>
    <row r="59" spans="1:2" x14ac:dyDescent="0.25">
      <c r="A59" s="20"/>
    </row>
    <row r="60" spans="1:2" x14ac:dyDescent="0.25">
      <c r="A60" s="20"/>
    </row>
    <row r="61" spans="1:2" x14ac:dyDescent="0.25">
      <c r="A61" s="20"/>
    </row>
    <row r="62" spans="1:2" x14ac:dyDescent="0.25">
      <c r="A62" s="20"/>
    </row>
    <row r="63" spans="1:2" x14ac:dyDescent="0.25">
      <c r="A63" s="20"/>
    </row>
    <row r="64" spans="1:2" x14ac:dyDescent="0.25">
      <c r="A64" s="20"/>
    </row>
    <row r="65" spans="1:1" x14ac:dyDescent="0.25">
      <c r="A65" s="20"/>
    </row>
    <row r="66" spans="1:1" x14ac:dyDescent="0.25">
      <c r="A66" s="20"/>
    </row>
    <row r="67" spans="1:1" x14ac:dyDescent="0.25">
      <c r="A67" s="20"/>
    </row>
    <row r="68" spans="1:1" x14ac:dyDescent="0.25">
      <c r="A68" s="20"/>
    </row>
    <row r="69" spans="1:1" x14ac:dyDescent="0.25">
      <c r="A69" s="20"/>
    </row>
    <row r="70" spans="1:1" x14ac:dyDescent="0.25">
      <c r="A70" s="20"/>
    </row>
    <row r="71" spans="1:1" x14ac:dyDescent="0.25">
      <c r="A71" s="20"/>
    </row>
    <row r="72" spans="1:1" x14ac:dyDescent="0.25">
      <c r="A72" s="20"/>
    </row>
    <row r="73" spans="1:1" x14ac:dyDescent="0.25">
      <c r="A73" s="20"/>
    </row>
    <row r="74" spans="1:1" x14ac:dyDescent="0.25">
      <c r="A74" s="20"/>
    </row>
    <row r="75" spans="1:1" x14ac:dyDescent="0.25">
      <c r="A75" s="20"/>
    </row>
    <row r="76" spans="1:1" x14ac:dyDescent="0.25">
      <c r="A76" s="20"/>
    </row>
    <row r="77" spans="1:1" x14ac:dyDescent="0.25">
      <c r="A77" s="20"/>
    </row>
    <row r="78" spans="1:1" x14ac:dyDescent="0.25">
      <c r="A78" s="20"/>
    </row>
    <row r="79" spans="1:1" x14ac:dyDescent="0.25">
      <c r="A79" s="20"/>
    </row>
    <row r="80" spans="1:1" x14ac:dyDescent="0.25">
      <c r="A80" s="20"/>
    </row>
    <row r="81" spans="1:1" x14ac:dyDescent="0.25">
      <c r="A81" s="20"/>
    </row>
    <row r="82" spans="1:1" x14ac:dyDescent="0.25">
      <c r="A82" s="20"/>
    </row>
    <row r="83" spans="1:1" x14ac:dyDescent="0.25">
      <c r="A83" s="20"/>
    </row>
    <row r="84" spans="1:1" x14ac:dyDescent="0.25">
      <c r="A84" s="20"/>
    </row>
    <row r="85" spans="1:1" x14ac:dyDescent="0.25">
      <c r="A85" s="20"/>
    </row>
    <row r="86" spans="1:1" x14ac:dyDescent="0.25">
      <c r="A86" s="20"/>
    </row>
    <row r="87" spans="1:1" x14ac:dyDescent="0.25">
      <c r="A87" s="20"/>
    </row>
    <row r="88" spans="1:1" x14ac:dyDescent="0.25">
      <c r="A88" s="20"/>
    </row>
    <row r="89" spans="1:1" x14ac:dyDescent="0.25">
      <c r="A89" s="20"/>
    </row>
    <row r="90" spans="1:1" x14ac:dyDescent="0.25">
      <c r="A90" s="20"/>
    </row>
    <row r="91" spans="1:1" x14ac:dyDescent="0.25">
      <c r="A91" s="20"/>
    </row>
    <row r="92" spans="1:1" x14ac:dyDescent="0.25">
      <c r="A92" s="20"/>
    </row>
    <row r="93" spans="1:1" x14ac:dyDescent="0.25">
      <c r="A93" s="20"/>
    </row>
    <row r="94" spans="1:1" x14ac:dyDescent="0.25">
      <c r="A94" s="20"/>
    </row>
    <row r="95" spans="1:1" x14ac:dyDescent="0.25">
      <c r="A95" s="20"/>
    </row>
    <row r="96" spans="1:1" x14ac:dyDescent="0.25">
      <c r="A96" s="20"/>
    </row>
    <row r="97" spans="1:1" x14ac:dyDescent="0.25">
      <c r="A97" s="20"/>
    </row>
    <row r="98" spans="1:1" x14ac:dyDescent="0.25">
      <c r="A98" s="20"/>
    </row>
    <row r="99" spans="1:1" x14ac:dyDescent="0.25">
      <c r="A99" s="20"/>
    </row>
    <row r="100" spans="1:1" x14ac:dyDescent="0.25">
      <c r="A100" s="20"/>
    </row>
    <row r="101" spans="1:1" x14ac:dyDescent="0.25">
      <c r="A101" s="20"/>
    </row>
    <row r="102" spans="1:1" x14ac:dyDescent="0.25">
      <c r="A102" s="20"/>
    </row>
    <row r="103" spans="1:1" x14ac:dyDescent="0.25">
      <c r="A103" s="20"/>
    </row>
    <row r="104" spans="1:1" x14ac:dyDescent="0.25">
      <c r="A104" s="20"/>
    </row>
    <row r="105" spans="1:1" x14ac:dyDescent="0.25">
      <c r="A105" s="20"/>
    </row>
    <row r="106" spans="1:1" x14ac:dyDescent="0.25">
      <c r="A106" s="20"/>
    </row>
    <row r="107" spans="1:1" x14ac:dyDescent="0.25">
      <c r="A107" s="20"/>
    </row>
    <row r="108" spans="1:1" x14ac:dyDescent="0.25">
      <c r="A108" s="20"/>
    </row>
    <row r="109" spans="1:1" x14ac:dyDescent="0.25">
      <c r="A109" s="20"/>
    </row>
    <row r="110" spans="1:1" x14ac:dyDescent="0.25">
      <c r="A110" s="20"/>
    </row>
    <row r="111" spans="1:1" x14ac:dyDescent="0.25">
      <c r="A111" s="20"/>
    </row>
    <row r="112" spans="1:1" x14ac:dyDescent="0.25">
      <c r="A112" s="20"/>
    </row>
    <row r="113" spans="1:6" x14ac:dyDescent="0.25">
      <c r="A113" s="20"/>
    </row>
    <row r="114" spans="1:6" x14ac:dyDescent="0.25">
      <c r="A114" s="20"/>
    </row>
    <row r="115" spans="1:6" x14ac:dyDescent="0.25">
      <c r="A115" s="20"/>
    </row>
    <row r="116" spans="1:6" x14ac:dyDescent="0.25">
      <c r="A116" s="20"/>
    </row>
    <row r="117" spans="1:6" x14ac:dyDescent="0.25">
      <c r="A117" s="20"/>
    </row>
    <row r="118" spans="1:6" x14ac:dyDescent="0.25">
      <c r="A118" s="20"/>
    </row>
    <row r="119" spans="1:6" x14ac:dyDescent="0.25">
      <c r="A119" s="7" t="s">
        <v>51</v>
      </c>
    </row>
    <row r="120" spans="1:6" x14ac:dyDescent="0.25">
      <c r="F120" s="8"/>
    </row>
  </sheetData>
  <mergeCells count="3">
    <mergeCell ref="A1:G1"/>
    <mergeCell ref="A2:G2"/>
    <mergeCell ref="A3:G3"/>
  </mergeCells>
  <printOptions horizontalCentered="1"/>
  <pageMargins left="0" right="0" top="0.75" bottom="0.75" header="0.3" footer="0.3"/>
  <pageSetup paperSize="9" scale="85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 Myob</dc:creator>
  <cp:lastModifiedBy>Mr Myob</cp:lastModifiedBy>
  <cp:lastPrinted>2016-09-04T11:38:12Z</cp:lastPrinted>
  <dcterms:created xsi:type="dcterms:W3CDTF">2016-09-01T02:44:38Z</dcterms:created>
  <dcterms:modified xsi:type="dcterms:W3CDTF">2016-09-04T12:07:57Z</dcterms:modified>
</cp:coreProperties>
</file>