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TI RIMAWATI\KULIAH\PEMBIAYAAN&amp;PROG KESH\UAS_PPK\share siadin UAS genap 2018\"/>
    </mc:Choice>
  </mc:AlternateContent>
  <bookViews>
    <workbookView xWindow="0" yWindow="0" windowWidth="20430" windowHeight="6960" activeTab="5"/>
  </bookViews>
  <sheets>
    <sheet name="aspek Imlementasi_Penyerap Angg" sheetId="1" r:id="rId1"/>
    <sheet name="konsistensi R_I" sheetId="2" r:id="rId2"/>
    <sheet name="pencapaian keluaran" sheetId="3" r:id="rId3"/>
    <sheet name="Efisiensi" sheetId="4" r:id="rId4"/>
    <sheet name="aspek MAnfaat_cap hasil" sheetId="5" r:id="rId5"/>
    <sheet name="rek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C12" i="6"/>
  <c r="C6" i="6"/>
  <c r="F6" i="6" s="1"/>
  <c r="C5" i="6"/>
  <c r="F5" i="6" s="1"/>
  <c r="C4" i="6"/>
  <c r="F4" i="6" s="1"/>
  <c r="C3" i="6"/>
  <c r="F3" i="6" s="1"/>
  <c r="F7" i="6" s="1"/>
  <c r="C11" i="6" s="1"/>
  <c r="F11" i="6" s="1"/>
  <c r="F13" i="6" s="1"/>
  <c r="F8" i="1"/>
  <c r="F7" i="1"/>
  <c r="E7" i="5"/>
  <c r="E6" i="5"/>
  <c r="E5" i="5"/>
  <c r="E4" i="5"/>
  <c r="G6" i="4"/>
  <c r="G8" i="4"/>
  <c r="G7" i="4"/>
  <c r="I11" i="3"/>
  <c r="I8" i="3"/>
  <c r="I6" i="3"/>
  <c r="H13" i="3"/>
  <c r="H14" i="3" s="1"/>
  <c r="H11" i="3"/>
  <c r="H8" i="3"/>
  <c r="H6" i="3"/>
  <c r="F17" i="2"/>
  <c r="F16" i="2"/>
  <c r="F9" i="2"/>
  <c r="F10" i="2"/>
  <c r="F11" i="2"/>
  <c r="F12" i="2"/>
  <c r="F13" i="2"/>
  <c r="F14" i="2"/>
  <c r="F15" i="2"/>
  <c r="F7" i="2"/>
  <c r="F8" i="2"/>
  <c r="F6" i="2"/>
  <c r="F5" i="2"/>
  <c r="E16" i="2"/>
  <c r="D11" i="2"/>
  <c r="D12" i="2" s="1"/>
  <c r="D13" i="2" s="1"/>
  <c r="D14" i="2" s="1"/>
  <c r="D15" i="2" s="1"/>
  <c r="D10" i="2"/>
  <c r="D9" i="2"/>
  <c r="D8" i="2"/>
  <c r="D7" i="2"/>
  <c r="D6" i="2"/>
  <c r="D5" i="2"/>
  <c r="D4" i="2"/>
  <c r="C16" i="2"/>
  <c r="E7" i="1"/>
  <c r="D7" i="1"/>
  <c r="F5" i="1"/>
  <c r="F6" i="1"/>
  <c r="F4" i="1"/>
  <c r="G9" i="4" l="1"/>
  <c r="G10" i="4" s="1"/>
  <c r="I13" i="3"/>
  <c r="I14" i="3" s="1"/>
</calcChain>
</file>

<file path=xl/sharedStrings.xml><?xml version="1.0" encoding="utf-8"?>
<sst xmlns="http://schemas.openxmlformats.org/spreadsheetml/2006/main" count="126" uniqueCount="104">
  <si>
    <t>kegiatan</t>
  </si>
  <si>
    <t>pagu</t>
  </si>
  <si>
    <t>realisasi</t>
  </si>
  <si>
    <t>%</t>
  </si>
  <si>
    <t>NO</t>
  </si>
  <si>
    <t>Pelatihan kader berdaya</t>
  </si>
  <si>
    <t>Pertemuan forum kader</t>
  </si>
  <si>
    <t>Penyusunan rencana aksi kader berdaya</t>
  </si>
  <si>
    <t>Bulan</t>
  </si>
  <si>
    <t>RPD</t>
  </si>
  <si>
    <t>RPD Kumulatif</t>
  </si>
  <si>
    <t>Realisasi Anggaran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</si>
  <si>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</si>
  <si>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</si>
  <si>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</si>
  <si>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</si>
  <si>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</si>
  <si>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</si>
  <si>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</si>
  <si>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</si>
  <si>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</si>
  <si>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</si>
  <si>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</si>
  <si>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</si>
  <si>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* RPD = Rencana Penarikan Dana</t>
  </si>
  <si>
    <t>-</t>
  </si>
  <si>
    <t>Konsistensi</t>
  </si>
  <si>
    <t>keluaran</t>
  </si>
  <si>
    <t>TVK</t>
  </si>
  <si>
    <t>RVK</t>
  </si>
  <si>
    <t>Target</t>
  </si>
  <si>
    <t>Realiasai</t>
  </si>
  <si>
    <t>keluaran 1 (orang)</t>
  </si>
  <si>
    <t>keluaran 2 (laporan)</t>
  </si>
  <si>
    <t>Indek Kinerja Keluaran</t>
  </si>
  <si>
    <t>IKK</t>
  </si>
  <si>
    <t>TKK</t>
  </si>
  <si>
    <t>RKK</t>
  </si>
  <si>
    <t>IKK 1</t>
  </si>
  <si>
    <t>IKK 2</t>
  </si>
  <si>
    <t>keluaran 3 (sistem)</t>
  </si>
  <si>
    <t>IKK 3</t>
  </si>
  <si>
    <t>Volume</t>
  </si>
  <si>
    <t>PK</t>
  </si>
  <si>
    <t>transisi</t>
  </si>
  <si>
    <t>akhir</t>
  </si>
  <si>
    <t>total</t>
  </si>
  <si>
    <t>pencapaian keluaran</t>
  </si>
  <si>
    <t>Anggaran</t>
  </si>
  <si>
    <t>Realisasi (RAK)</t>
  </si>
  <si>
    <t>PAGU (PAK)</t>
  </si>
  <si>
    <t>Efisiensi</t>
  </si>
  <si>
    <t>efisiensi</t>
  </si>
  <si>
    <t>IKU</t>
  </si>
  <si>
    <t>IKU 1</t>
  </si>
  <si>
    <t>IKU 2</t>
  </si>
  <si>
    <t>target</t>
  </si>
  <si>
    <t>CH</t>
  </si>
  <si>
    <t>Capaian Hasil</t>
  </si>
  <si>
    <t>P</t>
  </si>
  <si>
    <t>Wp</t>
  </si>
  <si>
    <t>K</t>
  </si>
  <si>
    <t>Wk</t>
  </si>
  <si>
    <t>Wpk</t>
  </si>
  <si>
    <t>E</t>
  </si>
  <si>
    <t>We</t>
  </si>
  <si>
    <t>Wi</t>
  </si>
  <si>
    <t>Wch</t>
  </si>
  <si>
    <t>I</t>
  </si>
  <si>
    <t>Implementasi</t>
  </si>
  <si>
    <t>NK (Nilai Kinerja)</t>
  </si>
  <si>
    <t>NK</t>
  </si>
  <si>
    <t>cukup/normal</t>
  </si>
  <si>
    <t xml:space="preserve">PA_Penyerapan Anggaran </t>
  </si>
  <si>
    <t>Nilai Kinerja</t>
  </si>
  <si>
    <t>* TVK = Target Volume Kegiatan</t>
  </si>
  <si>
    <t>* RVK = Realisasi Volume Kegiatan</t>
  </si>
  <si>
    <t>* IKK = Indek Kinerja Keluaran</t>
  </si>
  <si>
    <t>* TKK = Target Kinerja Keluaran</t>
  </si>
  <si>
    <t>* RKK = Realisasi Kinerja Keluaran</t>
  </si>
  <si>
    <t>* PK = Pencapaian Kinerja</t>
  </si>
  <si>
    <t>* PAK = Perencanaan Anggaran Kegiatan</t>
  </si>
  <si>
    <t>* RAK = Realisasi Anggaran Kegiatan</t>
  </si>
  <si>
    <t>* IKU = Indikator Kinerja Utama</t>
  </si>
  <si>
    <t xml:space="preserve">* P </t>
  </si>
  <si>
    <t>Konsistensi Rencana dengan Implementasi</t>
  </si>
  <si>
    <t>Bobot Pencapaian Kinerja</t>
  </si>
  <si>
    <t>Bobot Konsistensi Rencana dengan Implementasi</t>
  </si>
  <si>
    <t>Bobot Pencapaian Keluaran</t>
  </si>
  <si>
    <t>Bobot Efisiensi</t>
  </si>
  <si>
    <t>Bobot Implementasi</t>
  </si>
  <si>
    <t xml:space="preserve">Bobot Capaian Hasil </t>
  </si>
  <si>
    <t>* K</t>
  </si>
  <si>
    <t>* E</t>
  </si>
  <si>
    <t>* PK</t>
  </si>
  <si>
    <t>Pencapaian Keluaran</t>
  </si>
  <si>
    <t>* Wp</t>
  </si>
  <si>
    <t>Penyerapan Anggaran</t>
  </si>
  <si>
    <t>* Wk</t>
  </si>
  <si>
    <t>* Wpk</t>
  </si>
  <si>
    <t>* We</t>
  </si>
  <si>
    <t>* Wch</t>
  </si>
  <si>
    <t>* Wi</t>
  </si>
  <si>
    <t>* 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</si>
</sst>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1" fontId="0" fillId="0" borderId="0" xfId="1" applyFont="1"/>
    <xf numFmtId="9" fontId="0" fillId="0" borderId="0" xfId="2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9" fontId="0" fillId="0" borderId="1" xfId="2" applyFont="1" applyBorder="1"/>
    <xf numFmtId="0" fontId="3" fillId="0" borderId="1" xfId="0" applyFont="1" applyBorder="1"/>
    <xf numFmtId="41" fontId="0" fillId="0" borderId="0" xfId="0" applyNumberFormat="1"/>
    <xf numFmtId="41" fontId="0" fillId="0" borderId="1" xfId="1" quotePrefix="1" applyFont="1" applyBorder="1"/>
    <xf numFmtId="0" fontId="3" fillId="0" borderId="1" xfId="0" applyFont="1" applyFill="1" applyBorder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applyNumberFormat="1" applyFont="1"/>
    <xf numFmtId="9" fontId="0" fillId="0" borderId="6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6" xfId="2" applyNumberFormat="1" applyFont="1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0" fontId="3" fillId="0" borderId="0" xfId="0" applyFont="1"/>
    <xf numFmtId="41" fontId="0" fillId="0" borderId="1" xfId="1" applyFont="1" applyBorder="1" applyAlignment="1">
      <alignment horizontal="center"/>
    </xf>
    <xf numFmtId="10" fontId="0" fillId="0" borderId="0" xfId="0" applyNumberFormat="1"/>
    <xf numFmtId="10" fontId="0" fillId="0" borderId="1" xfId="2" applyNumberFormat="1" applyFont="1" applyBorder="1"/>
    <xf numFmtId="164" fontId="0" fillId="0" borderId="1" xfId="2" applyNumberFormat="1" applyFont="1" applyBorder="1"/>
    <xf numFmtId="9" fontId="0" fillId="0" borderId="1" xfId="0" applyNumberFormat="1" applyBorder="1"/>
    <xf numFmtId="9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9" fontId="4" fillId="0" borderId="0" xfId="2" applyFont="1"/>
    <xf numFmtId="0" fontId="4" fillId="0" borderId="0" xfId="0" applyFont="1" applyFill="1" applyBorder="1" applyAlignment="1">
      <alignment horizontal="center"/>
    </xf>
    <xf numFmtId="9" fontId="5" fillId="0" borderId="0" xfId="2" applyFont="1"/>
    <xf numFmtId="9" fontId="4" fillId="0" borderId="0" xfId="0" applyNumberFormat="1" applyFont="1" applyFill="1" applyBorder="1"/>
    <xf numFmtId="41" fontId="4" fillId="0" borderId="0" xfId="1" applyFont="1"/>
    <xf numFmtId="9" fontId="4" fillId="0" borderId="0" xfId="1" applyNumberFormat="1" applyFont="1"/>
    <xf numFmtId="0" fontId="2" fillId="0" borderId="0" xfId="0" applyFont="1"/>
    <xf numFmtId="9" fontId="2" fillId="0" borderId="0" xfId="0" applyNumberFormat="1" applyFont="1"/>
    <xf numFmtId="164" fontId="2" fillId="0" borderId="0" xfId="2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D8" sqref="D8:F8"/>
    </sheetView>
  </sheetViews>
  <sheetFormatPr defaultRowHeight="15" x14ac:dyDescent="0.25"/>
  <cols>
    <col min="2" max="2" width="4.5703125" customWidth="1"/>
    <col min="3" max="3" width="38.5703125" customWidth="1"/>
    <col min="4" max="4" width="21.7109375" customWidth="1"/>
    <col min="5" max="5" width="19.42578125" customWidth="1"/>
  </cols>
  <sheetData>
    <row r="3" spans="2:6" x14ac:dyDescent="0.25">
      <c r="B3" s="3" t="s">
        <v>4</v>
      </c>
      <c r="C3" s="3" t="s">
        <v>0</v>
      </c>
      <c r="D3" s="3" t="s">
        <v>1</v>
      </c>
      <c r="E3" s="3" t="s">
        <v>2</v>
      </c>
      <c r="F3" s="3" t="s">
        <v>3</v>
      </c>
    </row>
    <row r="4" spans="2:6" x14ac:dyDescent="0.25">
      <c r="B4" s="4">
        <v>1</v>
      </c>
      <c r="C4" s="5" t="s">
        <v>5</v>
      </c>
      <c r="D4" s="6">
        <v>15000000</v>
      </c>
      <c r="E4" s="6">
        <v>14500000</v>
      </c>
      <c r="F4" s="7">
        <f>E4/D4</f>
        <v>0.96666666666666667</v>
      </c>
    </row>
    <row r="5" spans="2:6" x14ac:dyDescent="0.25">
      <c r="B5" s="4">
        <v>2</v>
      </c>
      <c r="C5" s="5" t="s">
        <v>6</v>
      </c>
      <c r="D5" s="6">
        <v>8000000</v>
      </c>
      <c r="E5" s="6">
        <v>8000000</v>
      </c>
      <c r="F5" s="7">
        <f t="shared" ref="F5:F6" si="0">E5/D5</f>
        <v>1</v>
      </c>
    </row>
    <row r="6" spans="2:6" x14ac:dyDescent="0.25">
      <c r="B6" s="4">
        <v>3</v>
      </c>
      <c r="C6" s="5" t="s">
        <v>7</v>
      </c>
      <c r="D6" s="6">
        <v>10000000</v>
      </c>
      <c r="E6" s="6">
        <v>4000000</v>
      </c>
      <c r="F6" s="7">
        <f t="shared" si="0"/>
        <v>0.4</v>
      </c>
    </row>
    <row r="7" spans="2:6" x14ac:dyDescent="0.25">
      <c r="D7" s="1">
        <f>SUM(D4:D6)</f>
        <v>33000000</v>
      </c>
      <c r="E7" s="1">
        <f>SUM(E4:E6)</f>
        <v>26500000</v>
      </c>
      <c r="F7" s="33">
        <f>SUM(F4:F6)</f>
        <v>2.3666666666666667</v>
      </c>
    </row>
    <row r="8" spans="2:6" x14ac:dyDescent="0.25">
      <c r="D8" s="41" t="s">
        <v>73</v>
      </c>
      <c r="E8" s="36"/>
      <c r="F8" s="42">
        <f>AVERAGE(F4:F6)</f>
        <v>0.78888888888888886</v>
      </c>
    </row>
    <row r="9" spans="2:6" x14ac:dyDescent="0.25">
      <c r="D9" s="1"/>
      <c r="E9" s="1"/>
      <c r="F9" s="1"/>
    </row>
    <row r="10" spans="2:6" x14ac:dyDescent="0.25">
      <c r="D10" s="1"/>
      <c r="E10" s="1"/>
      <c r="F10" s="1"/>
    </row>
    <row r="11" spans="2:6" x14ac:dyDescent="0.25">
      <c r="D11" s="1"/>
      <c r="E11" s="1"/>
      <c r="F11" s="1"/>
    </row>
    <row r="12" spans="2:6" x14ac:dyDescent="0.25">
      <c r="D12" s="1"/>
      <c r="E12" s="1"/>
      <c r="F12" s="1"/>
    </row>
    <row r="13" spans="2:6" x14ac:dyDescent="0.25">
      <c r="D13" s="1"/>
      <c r="E13" s="1"/>
      <c r="F13" s="1"/>
    </row>
    <row r="14" spans="2:6" x14ac:dyDescent="0.25">
      <c r="D14" s="1"/>
      <c r="E14" s="1"/>
      <c r="F14" s="1"/>
    </row>
    <row r="15" spans="2:6" x14ac:dyDescent="0.25">
      <c r="D15" s="1"/>
      <c r="E15" s="1"/>
      <c r="F15" s="1"/>
    </row>
    <row r="16" spans="2:6" x14ac:dyDescent="0.25">
      <c r="D16" s="1"/>
      <c r="E16" s="1"/>
      <c r="F16" s="1"/>
    </row>
    <row r="17" spans="4:6" x14ac:dyDescent="0.25">
      <c r="D17" s="1"/>
      <c r="E17" s="1"/>
      <c r="F17" s="1"/>
    </row>
    <row r="18" spans="4:6" x14ac:dyDescent="0.25">
      <c r="D18" s="1"/>
      <c r="E18" s="1"/>
      <c r="F18" s="1"/>
    </row>
    <row r="19" spans="4:6" x14ac:dyDescent="0.25">
      <c r="D19" s="1"/>
      <c r="E19" s="1"/>
      <c r="F19" s="1"/>
    </row>
    <row r="20" spans="4:6" x14ac:dyDescent="0.25">
      <c r="D20" s="1"/>
      <c r="E20" s="1"/>
      <c r="F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I16" sqref="I16"/>
    </sheetView>
  </sheetViews>
  <sheetFormatPr defaultRowHeight="15" x14ac:dyDescent="0.25"/>
  <cols>
    <col min="2" max="2" width="17.140625" customWidth="1"/>
    <col min="3" max="3" width="18.85546875" customWidth="1"/>
    <col min="4" max="4" width="16.42578125" customWidth="1"/>
    <col min="5" max="5" width="18.85546875" customWidth="1"/>
    <col min="6" max="6" width="16.140625" customWidth="1"/>
  </cols>
  <sheetData>
    <row r="3" spans="1:6" x14ac:dyDescent="0.25">
      <c r="B3" s="3" t="s">
        <v>8</v>
      </c>
      <c r="C3" s="3" t="s">
        <v>9</v>
      </c>
      <c r="D3" s="3" t="s">
        <v>10</v>
      </c>
      <c r="E3" s="3" t="s">
        <v>11</v>
      </c>
      <c r="F3" s="11" t="s">
        <v>26</v>
      </c>
    </row>
    <row r="4" spans="1:6" x14ac:dyDescent="0.25">
      <c r="A4">
        <v>1</v>
      </c>
      <c r="B4" s="5" t="s">
        <v>12</v>
      </c>
      <c r="C4" s="6">
        <v>1000000</v>
      </c>
      <c r="D4" s="6">
        <f>C4</f>
        <v>1000000</v>
      </c>
      <c r="E4" s="10" t="s">
        <v>25</v>
      </c>
      <c r="F4" s="7">
        <v>0</v>
      </c>
    </row>
    <row r="5" spans="1:6" x14ac:dyDescent="0.25">
      <c r="A5">
        <v>2</v>
      </c>
      <c r="B5" s="5" t="s">
        <v>13</v>
      </c>
      <c r="C5" s="6">
        <v>2000000</v>
      </c>
      <c r="D5" s="6">
        <f>C5+D4</f>
        <v>3000000</v>
      </c>
      <c r="E5" s="6">
        <v>1000000</v>
      </c>
      <c r="F5" s="7">
        <f>E5/D5</f>
        <v>0.33333333333333331</v>
      </c>
    </row>
    <row r="6" spans="1:6" x14ac:dyDescent="0.25">
      <c r="A6">
        <v>3</v>
      </c>
      <c r="B6" s="5" t="s">
        <v>14</v>
      </c>
      <c r="C6" s="6">
        <v>3000000</v>
      </c>
      <c r="D6" s="6">
        <f>C6+D5</f>
        <v>6000000</v>
      </c>
      <c r="E6" s="6">
        <v>1500000</v>
      </c>
      <c r="F6" s="7">
        <f>E6/D6</f>
        <v>0.25</v>
      </c>
    </row>
    <row r="7" spans="1:6" x14ac:dyDescent="0.25">
      <c r="A7">
        <v>4</v>
      </c>
      <c r="B7" s="5" t="s">
        <v>15</v>
      </c>
      <c r="C7" s="6">
        <v>3000000</v>
      </c>
      <c r="D7" s="6">
        <f>C7+D6</f>
        <v>9000000</v>
      </c>
      <c r="E7" s="6">
        <v>4000000</v>
      </c>
      <c r="F7" s="7">
        <f t="shared" ref="F7:F15" si="0">E7/D7</f>
        <v>0.44444444444444442</v>
      </c>
    </row>
    <row r="8" spans="1:6" x14ac:dyDescent="0.25">
      <c r="A8">
        <v>5</v>
      </c>
      <c r="B8" s="5" t="s">
        <v>16</v>
      </c>
      <c r="C8" s="6">
        <v>3000000</v>
      </c>
      <c r="D8" s="6">
        <f>D7+C8</f>
        <v>12000000</v>
      </c>
      <c r="E8" s="6">
        <v>2000000</v>
      </c>
      <c r="F8" s="7">
        <f t="shared" si="0"/>
        <v>0.16666666666666666</v>
      </c>
    </row>
    <row r="9" spans="1:6" x14ac:dyDescent="0.25">
      <c r="A9">
        <v>6</v>
      </c>
      <c r="B9" s="5" t="s">
        <v>17</v>
      </c>
      <c r="C9" s="6">
        <v>3000000</v>
      </c>
      <c r="D9" s="6">
        <f>D8+C9</f>
        <v>15000000</v>
      </c>
      <c r="E9" s="6">
        <v>2500000</v>
      </c>
      <c r="F9" s="7">
        <f t="shared" si="0"/>
        <v>0.16666666666666666</v>
      </c>
    </row>
    <row r="10" spans="1:6" x14ac:dyDescent="0.25">
      <c r="A10">
        <v>7</v>
      </c>
      <c r="B10" s="5" t="s">
        <v>18</v>
      </c>
      <c r="C10" s="6">
        <v>3000000</v>
      </c>
      <c r="D10" s="6">
        <f>D9+C10</f>
        <v>18000000</v>
      </c>
      <c r="E10" s="6">
        <v>4000000</v>
      </c>
      <c r="F10" s="7">
        <f t="shared" si="0"/>
        <v>0.22222222222222221</v>
      </c>
    </row>
    <row r="11" spans="1:6" x14ac:dyDescent="0.25">
      <c r="A11">
        <v>8</v>
      </c>
      <c r="B11" s="5" t="s">
        <v>19</v>
      </c>
      <c r="C11" s="6">
        <v>4000000</v>
      </c>
      <c r="D11" s="6">
        <f>D10+C11</f>
        <v>22000000</v>
      </c>
      <c r="E11" s="6">
        <v>4500000</v>
      </c>
      <c r="F11" s="7">
        <f t="shared" si="0"/>
        <v>0.20454545454545456</v>
      </c>
    </row>
    <row r="12" spans="1:6" x14ac:dyDescent="0.25">
      <c r="A12">
        <v>9</v>
      </c>
      <c r="B12" s="5" t="s">
        <v>20</v>
      </c>
      <c r="C12" s="6">
        <v>4000000</v>
      </c>
      <c r="D12" s="6">
        <f>D11+C12</f>
        <v>26000000</v>
      </c>
      <c r="E12" s="6">
        <v>3000000</v>
      </c>
      <c r="F12" s="7">
        <f t="shared" si="0"/>
        <v>0.11538461538461539</v>
      </c>
    </row>
    <row r="13" spans="1:6" x14ac:dyDescent="0.25">
      <c r="A13">
        <v>10</v>
      </c>
      <c r="B13" s="5" t="s">
        <v>21</v>
      </c>
      <c r="C13" s="6">
        <v>4000000</v>
      </c>
      <c r="D13" s="6">
        <f>D12+C13</f>
        <v>30000000</v>
      </c>
      <c r="E13" s="6">
        <v>2000000</v>
      </c>
      <c r="F13" s="7">
        <f t="shared" si="0"/>
        <v>6.6666666666666666E-2</v>
      </c>
    </row>
    <row r="14" spans="1:6" x14ac:dyDescent="0.25">
      <c r="A14">
        <v>11</v>
      </c>
      <c r="B14" s="5" t="s">
        <v>22</v>
      </c>
      <c r="C14" s="6">
        <v>2000000</v>
      </c>
      <c r="D14" s="6">
        <f>D13+C14</f>
        <v>32000000</v>
      </c>
      <c r="E14" s="6">
        <v>1500000</v>
      </c>
      <c r="F14" s="7">
        <f t="shared" si="0"/>
        <v>4.6875E-2</v>
      </c>
    </row>
    <row r="15" spans="1:6" x14ac:dyDescent="0.25">
      <c r="A15">
        <v>12</v>
      </c>
      <c r="B15" s="5" t="s">
        <v>23</v>
      </c>
      <c r="C15" s="6">
        <v>1000000</v>
      </c>
      <c r="D15" s="6">
        <f>D14+C15</f>
        <v>33000000</v>
      </c>
      <c r="E15" s="6">
        <v>500000</v>
      </c>
      <c r="F15" s="7">
        <f t="shared" si="0"/>
        <v>1.5151515151515152E-2</v>
      </c>
    </row>
    <row r="16" spans="1:6" x14ac:dyDescent="0.25">
      <c r="C16" s="9">
        <f>SUM(C4:C15)</f>
        <v>33000000</v>
      </c>
      <c r="E16" s="9">
        <f>SUM(E4:E15)</f>
        <v>26500000</v>
      </c>
      <c r="F16" s="12">
        <f>SUM(F4:F15)</f>
        <v>2.0319565850815855</v>
      </c>
    </row>
    <row r="17" spans="2:6" x14ac:dyDescent="0.25">
      <c r="E17" s="36" t="s">
        <v>26</v>
      </c>
      <c r="F17" s="40">
        <f>F16/12</f>
        <v>0.16932971542346545</v>
      </c>
    </row>
    <row r="19" spans="2:6" x14ac:dyDescent="0.25">
      <c r="B1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opLeftCell="A3" workbookViewId="0">
      <selection activeCell="B23" sqref="B23"/>
    </sheetView>
  </sheetViews>
  <sheetFormatPr defaultRowHeight="15" x14ac:dyDescent="0.25"/>
  <cols>
    <col min="2" max="2" width="29.28515625" customWidth="1"/>
    <col min="7" max="7" width="11.85546875" customWidth="1"/>
    <col min="9" max="9" width="9.5703125" bestFit="1" customWidth="1"/>
  </cols>
  <sheetData>
    <row r="3" spans="2:9" x14ac:dyDescent="0.25">
      <c r="C3" s="19" t="s">
        <v>42</v>
      </c>
      <c r="D3" s="19"/>
      <c r="H3" s="20" t="s">
        <v>43</v>
      </c>
      <c r="I3" s="20"/>
    </row>
    <row r="4" spans="2:9" x14ac:dyDescent="0.25">
      <c r="B4" s="14" t="s">
        <v>27</v>
      </c>
      <c r="C4" s="3" t="s">
        <v>30</v>
      </c>
      <c r="D4" s="3" t="s">
        <v>31</v>
      </c>
      <c r="E4" s="16" t="s">
        <v>34</v>
      </c>
      <c r="F4" s="17"/>
      <c r="G4" s="18"/>
      <c r="H4" s="13" t="s">
        <v>44</v>
      </c>
      <c r="I4" s="13" t="s">
        <v>45</v>
      </c>
    </row>
    <row r="5" spans="2:9" x14ac:dyDescent="0.25">
      <c r="B5" s="14"/>
      <c r="C5" s="3" t="s">
        <v>28</v>
      </c>
      <c r="D5" s="3" t="s">
        <v>29</v>
      </c>
      <c r="E5" s="3" t="s">
        <v>35</v>
      </c>
      <c r="F5" s="3" t="s">
        <v>36</v>
      </c>
      <c r="G5" s="3" t="s">
        <v>37</v>
      </c>
      <c r="H5" s="13"/>
      <c r="I5" s="13"/>
    </row>
    <row r="6" spans="2:9" x14ac:dyDescent="0.25">
      <c r="B6" s="5" t="s">
        <v>32</v>
      </c>
      <c r="C6" s="4">
        <v>100</v>
      </c>
      <c r="D6" s="4">
        <v>75</v>
      </c>
      <c r="E6" s="4" t="s">
        <v>38</v>
      </c>
      <c r="F6" s="4">
        <v>5</v>
      </c>
      <c r="G6" s="4">
        <v>3</v>
      </c>
      <c r="H6" s="24">
        <f>D6/C6</f>
        <v>0.75</v>
      </c>
      <c r="I6" s="22">
        <f>D6/C6*(G6/F6+G7/F7)</f>
        <v>0.91875000000000007</v>
      </c>
    </row>
    <row r="7" spans="2:9" x14ac:dyDescent="0.25">
      <c r="B7" s="5"/>
      <c r="C7" s="4"/>
      <c r="D7" s="4"/>
      <c r="E7" s="4" t="s">
        <v>39</v>
      </c>
      <c r="F7" s="4">
        <v>8</v>
      </c>
      <c r="G7" s="4">
        <v>5</v>
      </c>
      <c r="H7" s="25"/>
      <c r="I7" s="23"/>
    </row>
    <row r="8" spans="2:9" x14ac:dyDescent="0.25">
      <c r="B8" s="5" t="s">
        <v>33</v>
      </c>
      <c r="C8" s="4">
        <v>3</v>
      </c>
      <c r="D8" s="4">
        <v>3</v>
      </c>
      <c r="E8" s="4" t="s">
        <v>38</v>
      </c>
      <c r="F8" s="4">
        <v>3</v>
      </c>
      <c r="G8" s="4">
        <v>2</v>
      </c>
      <c r="H8" s="22">
        <f>D8/C8</f>
        <v>1</v>
      </c>
      <c r="I8" s="22">
        <f>D8/C8*((G8/F8)+(G9/F9)+(G10/F10))</f>
        <v>1.25</v>
      </c>
    </row>
    <row r="9" spans="2:9" x14ac:dyDescent="0.25">
      <c r="B9" s="5"/>
      <c r="C9" s="4"/>
      <c r="D9" s="4"/>
      <c r="E9" s="4" t="s">
        <v>39</v>
      </c>
      <c r="F9" s="4">
        <v>4</v>
      </c>
      <c r="G9" s="4">
        <v>1</v>
      </c>
      <c r="H9" s="26"/>
      <c r="I9" s="26"/>
    </row>
    <row r="10" spans="2:9" x14ac:dyDescent="0.25">
      <c r="B10" s="5"/>
      <c r="C10" s="4"/>
      <c r="D10" s="4"/>
      <c r="E10" s="4" t="s">
        <v>41</v>
      </c>
      <c r="F10" s="4">
        <v>3</v>
      </c>
      <c r="G10" s="4">
        <v>1</v>
      </c>
      <c r="H10" s="23"/>
      <c r="I10" s="23"/>
    </row>
    <row r="11" spans="2:9" x14ac:dyDescent="0.25">
      <c r="B11" s="5" t="s">
        <v>40</v>
      </c>
      <c r="C11" s="4">
        <v>1</v>
      </c>
      <c r="D11" s="4">
        <v>1</v>
      </c>
      <c r="E11" s="4" t="s">
        <v>38</v>
      </c>
      <c r="F11" s="4">
        <v>3</v>
      </c>
      <c r="G11" s="4">
        <v>1</v>
      </c>
      <c r="H11" s="22">
        <f>D11/C11</f>
        <v>1</v>
      </c>
      <c r="I11" s="22">
        <f>D11/C11*(G11/F11+G12/F12)</f>
        <v>0.73333333333333339</v>
      </c>
    </row>
    <row r="12" spans="2:9" x14ac:dyDescent="0.25">
      <c r="B12" s="5"/>
      <c r="C12" s="4"/>
      <c r="D12" s="4"/>
      <c r="E12" s="4" t="s">
        <v>39</v>
      </c>
      <c r="F12" s="4">
        <v>5</v>
      </c>
      <c r="G12" s="4">
        <v>2</v>
      </c>
      <c r="H12" s="23"/>
      <c r="I12" s="23"/>
    </row>
    <row r="13" spans="2:9" x14ac:dyDescent="0.25">
      <c r="G13" t="s">
        <v>46</v>
      </c>
      <c r="H13" s="12">
        <f>SUM(H6:H12)</f>
        <v>2.75</v>
      </c>
      <c r="I13" s="2">
        <f>SUM(I6:I12)</f>
        <v>2.9020833333333336</v>
      </c>
    </row>
    <row r="14" spans="2:9" x14ac:dyDescent="0.25">
      <c r="E14" s="38" t="s">
        <v>43</v>
      </c>
      <c r="F14" s="36" t="s">
        <v>47</v>
      </c>
      <c r="G14" s="36"/>
      <c r="H14" s="39">
        <f>H13/3</f>
        <v>0.91666666666666663</v>
      </c>
      <c r="I14" s="37">
        <f>I13/3</f>
        <v>0.96736111111111123</v>
      </c>
    </row>
    <row r="17" spans="2:2" x14ac:dyDescent="0.25">
      <c r="B17" t="s">
        <v>75</v>
      </c>
    </row>
    <row r="18" spans="2:2" x14ac:dyDescent="0.25">
      <c r="B18" t="s">
        <v>76</v>
      </c>
    </row>
    <row r="19" spans="2:2" x14ac:dyDescent="0.25">
      <c r="B19" t="s">
        <v>77</v>
      </c>
    </row>
    <row r="20" spans="2:2" x14ac:dyDescent="0.25">
      <c r="B20" t="s">
        <v>78</v>
      </c>
    </row>
    <row r="21" spans="2:2" x14ac:dyDescent="0.25">
      <c r="B21" t="s">
        <v>79</v>
      </c>
    </row>
    <row r="22" spans="2:2" x14ac:dyDescent="0.25">
      <c r="B22" t="s">
        <v>80</v>
      </c>
    </row>
  </sheetData>
  <mergeCells count="12">
    <mergeCell ref="H11:H12"/>
    <mergeCell ref="I11:I12"/>
    <mergeCell ref="H6:H7"/>
    <mergeCell ref="I6:I7"/>
    <mergeCell ref="H8:H10"/>
    <mergeCell ref="I8:I10"/>
    <mergeCell ref="B4:B5"/>
    <mergeCell ref="C3:D3"/>
    <mergeCell ref="E4:G4"/>
    <mergeCell ref="H3:I3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>
      <selection activeCell="B16" sqref="B16"/>
    </sheetView>
  </sheetViews>
  <sheetFormatPr defaultRowHeight="15" x14ac:dyDescent="0.25"/>
  <cols>
    <col min="2" max="2" width="20.5703125" customWidth="1"/>
    <col min="5" max="5" width="17.28515625" customWidth="1"/>
    <col min="6" max="6" width="16" customWidth="1"/>
  </cols>
  <sheetData>
    <row r="3" spans="2:7" x14ac:dyDescent="0.25">
      <c r="C3" s="19" t="s">
        <v>42</v>
      </c>
      <c r="D3" s="19"/>
    </row>
    <row r="4" spans="2:7" x14ac:dyDescent="0.25">
      <c r="B4" s="14" t="s">
        <v>27</v>
      </c>
      <c r="C4" s="3" t="s">
        <v>30</v>
      </c>
      <c r="D4" s="3" t="s">
        <v>31</v>
      </c>
      <c r="E4" s="15" t="s">
        <v>48</v>
      </c>
      <c r="F4" s="15"/>
      <c r="G4" s="13" t="s">
        <v>52</v>
      </c>
    </row>
    <row r="5" spans="2:7" x14ac:dyDescent="0.25">
      <c r="B5" s="14"/>
      <c r="C5" s="3" t="s">
        <v>28</v>
      </c>
      <c r="D5" s="3" t="s">
        <v>29</v>
      </c>
      <c r="E5" s="3" t="s">
        <v>50</v>
      </c>
      <c r="F5" s="3" t="s">
        <v>49</v>
      </c>
      <c r="G5" s="13"/>
    </row>
    <row r="6" spans="2:7" x14ac:dyDescent="0.25">
      <c r="B6" s="5" t="s">
        <v>32</v>
      </c>
      <c r="C6" s="4">
        <v>100</v>
      </c>
      <c r="D6" s="4">
        <v>75</v>
      </c>
      <c r="E6" s="28">
        <v>15000000</v>
      </c>
      <c r="F6" s="28">
        <v>10000000</v>
      </c>
      <c r="G6" s="30">
        <f>1-((F6/D6)/(E6/C6))</f>
        <v>0.11111111111111105</v>
      </c>
    </row>
    <row r="7" spans="2:7" x14ac:dyDescent="0.25">
      <c r="B7" s="5" t="s">
        <v>33</v>
      </c>
      <c r="C7" s="4">
        <v>3</v>
      </c>
      <c r="D7" s="4">
        <v>3</v>
      </c>
      <c r="E7" s="28">
        <v>5000000</v>
      </c>
      <c r="F7" s="28">
        <v>4500000</v>
      </c>
      <c r="G7" s="31">
        <f>1-((F7/D7)/(E7/C7))</f>
        <v>0.10000000000000009</v>
      </c>
    </row>
    <row r="8" spans="2:7" x14ac:dyDescent="0.25">
      <c r="B8" s="5" t="s">
        <v>40</v>
      </c>
      <c r="C8" s="4">
        <v>1</v>
      </c>
      <c r="D8" s="4">
        <v>1</v>
      </c>
      <c r="E8" s="28">
        <v>3000000</v>
      </c>
      <c r="F8" s="28">
        <v>2750000</v>
      </c>
      <c r="G8" s="31">
        <f>1-((F8/D8)/(E8/C8))</f>
        <v>8.333333333333337E-2</v>
      </c>
    </row>
    <row r="9" spans="2:7" x14ac:dyDescent="0.25">
      <c r="F9" t="s">
        <v>46</v>
      </c>
      <c r="G9" s="29">
        <f>SUM(G6:G8)</f>
        <v>0.29444444444444451</v>
      </c>
    </row>
    <row r="10" spans="2:7" x14ac:dyDescent="0.25">
      <c r="F10" s="36" t="s">
        <v>51</v>
      </c>
      <c r="G10" s="37">
        <f>G9/3</f>
        <v>9.8148148148148165E-2</v>
      </c>
    </row>
    <row r="14" spans="2:7" x14ac:dyDescent="0.25">
      <c r="B14" t="s">
        <v>81</v>
      </c>
    </row>
    <row r="15" spans="2:7" x14ac:dyDescent="0.25">
      <c r="B15" t="s">
        <v>82</v>
      </c>
    </row>
  </sheetData>
  <mergeCells count="4">
    <mergeCell ref="C3:D3"/>
    <mergeCell ref="B4:B5"/>
    <mergeCell ref="E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13" sqref="B13"/>
    </sheetView>
  </sheetViews>
  <sheetFormatPr defaultRowHeight="15" x14ac:dyDescent="0.25"/>
  <sheetData>
    <row r="3" spans="2:5" x14ac:dyDescent="0.25">
      <c r="B3" s="3" t="s">
        <v>53</v>
      </c>
      <c r="C3" s="3" t="s">
        <v>56</v>
      </c>
      <c r="D3" s="3" t="s">
        <v>2</v>
      </c>
    </row>
    <row r="4" spans="2:5" x14ac:dyDescent="0.25">
      <c r="B4" s="5" t="s">
        <v>54</v>
      </c>
      <c r="C4" s="32">
        <v>0.4</v>
      </c>
      <c r="D4" s="32">
        <v>0.3</v>
      </c>
      <c r="E4" s="12">
        <f>D4/C4</f>
        <v>0.74999999999999989</v>
      </c>
    </row>
    <row r="5" spans="2:5" x14ac:dyDescent="0.25">
      <c r="B5" s="5" t="s">
        <v>55</v>
      </c>
      <c r="C5" s="32">
        <v>0.7</v>
      </c>
      <c r="D5" s="32">
        <v>0.45</v>
      </c>
      <c r="E5" s="12">
        <f>D5/C5</f>
        <v>0.6428571428571429</v>
      </c>
    </row>
    <row r="6" spans="2:5" x14ac:dyDescent="0.25">
      <c r="E6" s="12">
        <f>SUM(E4:E5)</f>
        <v>1.3928571428571428</v>
      </c>
    </row>
    <row r="7" spans="2:5" x14ac:dyDescent="0.25">
      <c r="B7" s="36" t="s">
        <v>57</v>
      </c>
      <c r="C7" s="36" t="s">
        <v>58</v>
      </c>
      <c r="D7" s="43"/>
      <c r="E7" s="37">
        <f>E6/2</f>
        <v>0.6964285714285714</v>
      </c>
    </row>
    <row r="12" spans="2:5" x14ac:dyDescent="0.25">
      <c r="B1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topLeftCell="A10" workbookViewId="0">
      <selection activeCell="B27" sqref="B27"/>
    </sheetView>
  </sheetViews>
  <sheetFormatPr defaultRowHeight="15" x14ac:dyDescent="0.25"/>
  <sheetData>
    <row r="2" spans="2:7" x14ac:dyDescent="0.25">
      <c r="F2" s="27" t="s">
        <v>69</v>
      </c>
    </row>
    <row r="3" spans="2:7" x14ac:dyDescent="0.25">
      <c r="B3" s="8" t="s">
        <v>59</v>
      </c>
      <c r="C3" s="32">
        <f>'aspek Imlementasi_Penyerap Angg'!F8</f>
        <v>0.78888888888888886</v>
      </c>
      <c r="D3" s="8" t="s">
        <v>60</v>
      </c>
      <c r="E3" s="31">
        <v>9.7000000000000003E-2</v>
      </c>
      <c r="F3" s="35">
        <f>C3*E3</f>
        <v>7.6522222222222228E-2</v>
      </c>
    </row>
    <row r="4" spans="2:7" x14ac:dyDescent="0.25">
      <c r="B4" s="8" t="s">
        <v>61</v>
      </c>
      <c r="C4" s="32">
        <f>'konsistensi R_I'!F17</f>
        <v>0.16932971542346545</v>
      </c>
      <c r="D4" s="8" t="s">
        <v>62</v>
      </c>
      <c r="E4" s="31">
        <v>0.182</v>
      </c>
      <c r="F4" s="35">
        <f>C4*E4</f>
        <v>3.0818008207070712E-2</v>
      </c>
    </row>
    <row r="5" spans="2:7" x14ac:dyDescent="0.25">
      <c r="B5" s="8" t="s">
        <v>43</v>
      </c>
      <c r="C5" s="32">
        <f>'pencapaian keluaran'!I14</f>
        <v>0.96736111111111123</v>
      </c>
      <c r="D5" s="8" t="s">
        <v>63</v>
      </c>
      <c r="E5" s="31">
        <v>0.435</v>
      </c>
      <c r="F5" s="35">
        <f>C5*E5</f>
        <v>0.42080208333333335</v>
      </c>
    </row>
    <row r="6" spans="2:7" x14ac:dyDescent="0.25">
      <c r="B6" s="8" t="s">
        <v>64</v>
      </c>
      <c r="C6" s="32">
        <f>Efisiensi!G10</f>
        <v>9.8148148148148165E-2</v>
      </c>
      <c r="D6" s="8" t="s">
        <v>65</v>
      </c>
      <c r="E6" s="31">
        <v>0.28599999999999998</v>
      </c>
      <c r="F6" s="35">
        <f>C6*E6</f>
        <v>2.8070370370370374E-2</v>
      </c>
    </row>
    <row r="7" spans="2:7" x14ac:dyDescent="0.25">
      <c r="B7" s="36" t="s">
        <v>69</v>
      </c>
      <c r="C7" s="44"/>
      <c r="D7" s="43"/>
      <c r="E7" s="45"/>
      <c r="F7" s="46">
        <f>SUM(F3:F6)</f>
        <v>0.55621268413299674</v>
      </c>
    </row>
    <row r="8" spans="2:7" x14ac:dyDescent="0.25">
      <c r="C8" s="12"/>
      <c r="E8" s="21"/>
      <c r="F8" s="34"/>
    </row>
    <row r="9" spans="2:7" x14ac:dyDescent="0.25">
      <c r="C9" s="12"/>
      <c r="E9" s="21"/>
      <c r="F9" s="34"/>
    </row>
    <row r="10" spans="2:7" x14ac:dyDescent="0.25">
      <c r="C10" s="12"/>
      <c r="E10" s="21"/>
      <c r="F10" s="27" t="s">
        <v>70</v>
      </c>
    </row>
    <row r="11" spans="2:7" x14ac:dyDescent="0.25">
      <c r="B11" s="8" t="s">
        <v>68</v>
      </c>
      <c r="C11" s="35">
        <f>F7</f>
        <v>0.55621268413299674</v>
      </c>
      <c r="D11" s="8" t="s">
        <v>66</v>
      </c>
      <c r="E11" s="31">
        <v>0.33300000000000002</v>
      </c>
      <c r="F11" s="35">
        <f>C11*E11</f>
        <v>0.18521882381628793</v>
      </c>
    </row>
    <row r="12" spans="2:7" x14ac:dyDescent="0.25">
      <c r="B12" s="8" t="s">
        <v>57</v>
      </c>
      <c r="C12" s="32">
        <f>'aspek MAnfaat_cap hasil'!E7</f>
        <v>0.6964285714285714</v>
      </c>
      <c r="D12" s="8" t="s">
        <v>67</v>
      </c>
      <c r="E12" s="31">
        <v>0.66700000000000004</v>
      </c>
      <c r="F12" s="35">
        <f>C12*E12</f>
        <v>0.46451785714285715</v>
      </c>
    </row>
    <row r="13" spans="2:7" x14ac:dyDescent="0.25">
      <c r="B13" s="47" t="s">
        <v>71</v>
      </c>
      <c r="C13" s="36" t="s">
        <v>74</v>
      </c>
      <c r="F13" s="46">
        <f>SUM(F11:F12)</f>
        <v>0.64973668095914505</v>
      </c>
      <c r="G13" s="36" t="s">
        <v>72</v>
      </c>
    </row>
    <row r="16" spans="2:7" x14ac:dyDescent="0.25">
      <c r="B16" t="s">
        <v>84</v>
      </c>
      <c r="C16" t="s">
        <v>97</v>
      </c>
    </row>
    <row r="17" spans="2:3" x14ac:dyDescent="0.25">
      <c r="B17" t="s">
        <v>92</v>
      </c>
      <c r="C17" t="s">
        <v>85</v>
      </c>
    </row>
    <row r="18" spans="2:3" x14ac:dyDescent="0.25">
      <c r="B18" t="s">
        <v>94</v>
      </c>
      <c r="C18" t="s">
        <v>95</v>
      </c>
    </row>
    <row r="19" spans="2:3" x14ac:dyDescent="0.25">
      <c r="B19" t="s">
        <v>93</v>
      </c>
      <c r="C19" t="s">
        <v>51</v>
      </c>
    </row>
    <row r="20" spans="2:3" x14ac:dyDescent="0.25">
      <c r="B20" t="s">
        <v>96</v>
      </c>
      <c r="C20" t="s">
        <v>86</v>
      </c>
    </row>
    <row r="21" spans="2:3" x14ac:dyDescent="0.25">
      <c r="B21" t="s">
        <v>98</v>
      </c>
      <c r="C21" t="s">
        <v>87</v>
      </c>
    </row>
    <row r="22" spans="2:3" x14ac:dyDescent="0.25">
      <c r="B22" t="s">
        <v>99</v>
      </c>
      <c r="C22" t="s">
        <v>88</v>
      </c>
    </row>
    <row r="23" spans="2:3" x14ac:dyDescent="0.25">
      <c r="B23" t="s">
        <v>100</v>
      </c>
      <c r="C23" t="s">
        <v>89</v>
      </c>
    </row>
    <row r="24" spans="2:3" x14ac:dyDescent="0.25">
      <c r="B24" t="s">
        <v>102</v>
      </c>
      <c r="C24" t="s">
        <v>90</v>
      </c>
    </row>
    <row r="25" spans="2:3" x14ac:dyDescent="0.25">
      <c r="B25" t="s">
        <v>101</v>
      </c>
      <c r="C25" t="s">
        <v>91</v>
      </c>
    </row>
    <row r="26" spans="2:3" x14ac:dyDescent="0.25">
      <c r="B26" t="s">
        <v>103</v>
      </c>
      <c r="C2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aspek Imlementasi_Penyerap Angg</vt:lpstr>
      <vt:lpstr>konsistensi R_I</vt:lpstr>
      <vt:lpstr>pencapaian keluaran</vt:lpstr>
      <vt:lpstr>Efisiensi</vt:lpstr>
      <vt:lpstr>aspek MAnfaat_cap hasil</vt:lpstr>
      <vt:lpstr>rekap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2019-06-24T16:30:06Z</dcterms:created>
  <dcterms:modified xsi:type="dcterms:W3CDTF">2019-06-24T18:02:39Z</dcterms:modified>
</cp:coreProperties>
</file>