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49" i="1"/>
  <c r="K48"/>
  <c r="G49"/>
  <c r="G48"/>
  <c r="F49"/>
  <c r="F48"/>
  <c r="H49"/>
  <c r="H48"/>
  <c r="H47"/>
  <c r="H46"/>
  <c r="H45"/>
  <c r="H44"/>
  <c r="H43"/>
  <c r="F40"/>
  <c r="F39"/>
  <c r="H33"/>
  <c r="F33"/>
  <c r="K38"/>
  <c r="K37"/>
  <c r="K36"/>
  <c r="O36"/>
  <c r="P35"/>
  <c r="K31"/>
  <c r="K30"/>
  <c r="K29"/>
  <c r="K35"/>
  <c r="K34"/>
  <c r="O30"/>
  <c r="O29"/>
  <c r="O28"/>
  <c r="K28"/>
  <c r="O26"/>
  <c r="K26"/>
  <c r="K25"/>
  <c r="H30"/>
  <c r="I30"/>
  <c r="G30"/>
  <c r="I26"/>
  <c r="I27"/>
  <c r="I28"/>
  <c r="I29"/>
  <c r="I25"/>
  <c r="H26"/>
  <c r="H27"/>
  <c r="H28"/>
  <c r="H29"/>
  <c r="H25"/>
  <c r="F30"/>
  <c r="G8"/>
  <c r="G7"/>
  <c r="F8"/>
  <c r="L22"/>
  <c r="N21"/>
  <c r="L21"/>
  <c r="N20"/>
  <c r="L20"/>
  <c r="F7"/>
  <c r="L18"/>
  <c r="N17"/>
  <c r="L17"/>
  <c r="N16"/>
  <c r="L16"/>
  <c r="N15"/>
  <c r="L15"/>
  <c r="L13"/>
  <c r="L12"/>
  <c r="I18"/>
  <c r="I14"/>
  <c r="I15"/>
  <c r="I16"/>
  <c r="I17"/>
  <c r="I13"/>
  <c r="H18"/>
  <c r="H14"/>
  <c r="H15"/>
  <c r="H16"/>
  <c r="H17"/>
  <c r="H13"/>
  <c r="G18"/>
  <c r="F18"/>
  <c r="H8"/>
  <c r="H7"/>
  <c r="H3"/>
  <c r="H4"/>
  <c r="H5"/>
  <c r="H6"/>
  <c r="H2"/>
</calcChain>
</file>

<file path=xl/sharedStrings.xml><?xml version="1.0" encoding="utf-8"?>
<sst xmlns="http://schemas.openxmlformats.org/spreadsheetml/2006/main" count="93" uniqueCount="37">
  <si>
    <t>Tahun</t>
  </si>
  <si>
    <t>Penjualan industri</t>
  </si>
  <si>
    <t>Penjualan perusahaan</t>
  </si>
  <si>
    <t>95.000.000</t>
  </si>
  <si>
    <t>12.000.000</t>
  </si>
  <si>
    <t>105.000.000</t>
  </si>
  <si>
    <t>14.500.000</t>
  </si>
  <si>
    <t>110.000.000</t>
  </si>
  <si>
    <t>17.800.000</t>
  </si>
  <si>
    <t>115.000.000</t>
  </si>
  <si>
    <t>21.450.000</t>
  </si>
  <si>
    <t>market share</t>
  </si>
  <si>
    <t>peramalan /forecast penjualan thn 2022 dan 2023 dengan metode ganjil Least square, genap pakai produk moment</t>
  </si>
  <si>
    <t>METODE LEAST SQUARE</t>
  </si>
  <si>
    <t>Penjualan industri (Y)</t>
  </si>
  <si>
    <t>X</t>
  </si>
  <si>
    <t>X2</t>
  </si>
  <si>
    <t>XY</t>
  </si>
  <si>
    <t>a=</t>
  </si>
  <si>
    <t>b=</t>
  </si>
  <si>
    <t>Y=</t>
  </si>
  <si>
    <t>+</t>
  </si>
  <si>
    <t>F2022 =</t>
  </si>
  <si>
    <t>f2023 =</t>
  </si>
  <si>
    <t>METODE MOMENT</t>
  </si>
  <si>
    <t>=</t>
  </si>
  <si>
    <t>5a</t>
  </si>
  <si>
    <t>b</t>
  </si>
  <si>
    <t>10a</t>
  </si>
  <si>
    <t>a</t>
  </si>
  <si>
    <t>1x 2</t>
  </si>
  <si>
    <t>persamaan forecast penjualan industri</t>
  </si>
  <si>
    <t>F 2022</t>
  </si>
  <si>
    <t>F2023</t>
  </si>
  <si>
    <t>x =</t>
  </si>
  <si>
    <t>x=</t>
  </si>
  <si>
    <t>F2023 =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</si>
</sst>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rgb="FFFF0000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1" fontId="2" fillId="0" borderId="4" xfId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41" fontId="2" fillId="0" borderId="9" xfId="1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9" fontId="0" fillId="0" borderId="7" xfId="2" applyFont="1" applyBorder="1"/>
    <xf numFmtId="0" fontId="2" fillId="0" borderId="6" xfId="0" applyFont="1" applyBorder="1" applyAlignment="1">
      <alignment horizontal="center" vertical="top" wrapText="1"/>
    </xf>
    <xf numFmtId="41" fontId="2" fillId="0" borderId="5" xfId="1" applyFont="1" applyBorder="1" applyAlignment="1">
      <alignment horizontal="center" vertical="top" wrapText="1"/>
    </xf>
    <xf numFmtId="41" fontId="2" fillId="0" borderId="0" xfId="1" applyFont="1" applyBorder="1" applyAlignment="1">
      <alignment horizontal="center" vertical="top" wrapText="1"/>
    </xf>
    <xf numFmtId="9" fontId="0" fillId="0" borderId="10" xfId="2" applyFont="1" applyBorder="1"/>
    <xf numFmtId="0" fontId="0" fillId="0" borderId="7" xfId="0" applyBorder="1"/>
    <xf numFmtId="0" fontId="0" fillId="0" borderId="0" xfId="0" applyAlignment="1">
      <alignment horizontal="center"/>
    </xf>
    <xf numFmtId="41" fontId="0" fillId="0" borderId="0" xfId="0" applyNumberFormat="1"/>
    <xf numFmtId="0" fontId="2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41" fontId="2" fillId="0" borderId="7" xfId="1" applyFont="1" applyBorder="1" applyAlignment="1">
      <alignment horizontal="center" vertical="top" wrapText="1"/>
    </xf>
    <xf numFmtId="41" fontId="0" fillId="0" borderId="7" xfId="0" applyNumberFormat="1" applyBorder="1"/>
    <xf numFmtId="0" fontId="0" fillId="0" borderId="11" xfId="0" applyFill="1" applyBorder="1" applyAlignment="1">
      <alignment horizontal="center"/>
    </xf>
    <xf numFmtId="41" fontId="3" fillId="0" borderId="7" xfId="0" applyNumberFormat="1" applyFont="1" applyBorder="1"/>
    <xf numFmtId="41" fontId="0" fillId="0" borderId="0" xfId="1" applyFont="1"/>
    <xf numFmtId="0" fontId="0" fillId="0" borderId="0" xfId="0" quotePrefix="1"/>
    <xf numFmtId="0" fontId="0" fillId="0" borderId="0" xfId="0" applyFill="1" applyBorder="1" applyAlignment="1">
      <alignment horizontal="center"/>
    </xf>
    <xf numFmtId="0" fontId="0" fillId="0" borderId="0" xfId="0" quotePrefix="1" applyAlignment="1">
      <alignment horizontal="center"/>
    </xf>
    <xf numFmtId="41" fontId="4" fillId="0" borderId="0" xfId="0" applyNumberFormat="1" applyFont="1"/>
    <xf numFmtId="0" fontId="0" fillId="2" borderId="0" xfId="0" applyFill="1"/>
    <xf numFmtId="0" fontId="2" fillId="2" borderId="7" xfId="0" applyFont="1" applyFill="1" applyBorder="1" applyAlignment="1">
      <alignment horizontal="center" vertical="top" wrapText="1"/>
    </xf>
    <xf numFmtId="43" fontId="0" fillId="2" borderId="7" xfId="0" applyNumberFormat="1" applyFill="1" applyBorder="1"/>
    <xf numFmtId="41" fontId="0" fillId="0" borderId="7" xfId="0" applyNumberFormat="1" applyBorder="1" applyAlignment="1"/>
    <xf numFmtId="0" fontId="0" fillId="0" borderId="7" xfId="0" applyBorder="1" applyAlignment="1">
      <alignment horizontal="right"/>
    </xf>
    <xf numFmtId="41" fontId="0" fillId="3" borderId="0" xfId="0" applyNumberFormat="1" applyFill="1"/>
    <xf numFmtId="0" fontId="0" fillId="3" borderId="0" xfId="0" quotePrefix="1" applyFill="1"/>
    <xf numFmtId="0" fontId="0" fillId="3" borderId="0" xfId="0" applyFill="1"/>
    <xf numFmtId="41" fontId="0" fillId="3" borderId="0" xfId="1" applyFont="1" applyFill="1"/>
    <xf numFmtId="0" fontId="0" fillId="4" borderId="0" xfId="0" applyFill="1"/>
    <xf numFmtId="41" fontId="0" fillId="4" borderId="0" xfId="0" applyNumberFormat="1" applyFill="1"/>
    <xf numFmtId="0" fontId="0" fillId="4" borderId="0" xfId="0" quotePrefix="1" applyFill="1"/>
    <xf numFmtId="41" fontId="0" fillId="4" borderId="0" xfId="0" quotePrefix="1" applyNumberFormat="1" applyFill="1"/>
    <xf numFmtId="0" fontId="0" fillId="0" borderId="12" xfId="0" applyBorder="1"/>
    <xf numFmtId="41" fontId="0" fillId="2" borderId="0" xfId="0" applyNumberFormat="1" applyFill="1"/>
    <xf numFmtId="0" fontId="0" fillId="2" borderId="0" xfId="0" quotePrefix="1" applyFill="1"/>
    <xf numFmtId="41" fontId="0" fillId="2" borderId="13" xfId="0" applyNumberFormat="1" applyFill="1" applyBorder="1"/>
    <xf numFmtId="0" fontId="0" fillId="2" borderId="13" xfId="0" quotePrefix="1" applyFill="1" applyBorder="1"/>
    <xf numFmtId="0" fontId="0" fillId="2" borderId="13" xfId="0" applyFill="1" applyBorder="1"/>
    <xf numFmtId="0" fontId="2" fillId="2" borderId="8" xfId="0" applyFont="1" applyFill="1" applyBorder="1" applyAlignment="1">
      <alignment horizontal="center" vertical="top" wrapText="1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9"/>
  <sheetViews>
    <sheetView tabSelected="1" topLeftCell="C28" workbookViewId="0">
      <selection activeCell="K48" sqref="K48:K49"/>
    </sheetView>
  </sheetViews>
  <sheetFormatPr defaultRowHeight="15"/>
  <cols>
    <col min="2" max="2" width="16.85546875" customWidth="1"/>
    <col min="3" max="3" width="19.85546875" customWidth="1"/>
    <col min="6" max="6" width="15" customWidth="1"/>
    <col min="7" max="7" width="19" customWidth="1"/>
    <col min="8" max="8" width="10.5703125" bestFit="1" customWidth="1"/>
    <col min="9" max="9" width="17.140625" customWidth="1"/>
    <col min="11" max="11" width="15.140625" bestFit="1" customWidth="1"/>
    <col min="12" max="12" width="14.7109375" customWidth="1"/>
    <col min="14" max="14" width="14.28515625" customWidth="1"/>
    <col min="15" max="15" width="14.28515625" bestFit="1" customWidth="1"/>
    <col min="16" max="16" width="12.5703125" bestFit="1" customWidth="1"/>
  </cols>
  <sheetData>
    <row r="1" spans="1:15" ht="33" customHeight="1" thickBot="1">
      <c r="A1" s="1" t="s">
        <v>0</v>
      </c>
      <c r="B1" s="2" t="s">
        <v>1</v>
      </c>
      <c r="C1" s="2" t="s">
        <v>2</v>
      </c>
      <c r="E1" s="1" t="s">
        <v>0</v>
      </c>
      <c r="F1" s="2" t="s">
        <v>1</v>
      </c>
      <c r="G1" s="6" t="s">
        <v>2</v>
      </c>
      <c r="H1" s="8" t="s">
        <v>11</v>
      </c>
    </row>
    <row r="2" spans="1:15" ht="16.5" thickBot="1">
      <c r="A2" s="3">
        <v>2017</v>
      </c>
      <c r="B2" s="5">
        <v>100000000</v>
      </c>
      <c r="C2" s="4">
        <v>10000000</v>
      </c>
      <c r="E2" s="3">
        <v>2017</v>
      </c>
      <c r="F2" s="5">
        <v>100000000</v>
      </c>
      <c r="G2" s="7">
        <v>10000000</v>
      </c>
      <c r="H2" s="9">
        <f>(G2/F2)*100%</f>
        <v>0.1</v>
      </c>
    </row>
    <row r="3" spans="1:15" ht="16.5" thickBot="1">
      <c r="A3" s="3">
        <v>2018</v>
      </c>
      <c r="B3" s="4" t="s">
        <v>3</v>
      </c>
      <c r="C3" s="5" t="s">
        <v>4</v>
      </c>
      <c r="E3" s="3">
        <v>2018</v>
      </c>
      <c r="F3" s="5">
        <v>95000000</v>
      </c>
      <c r="G3" s="7">
        <v>12000000</v>
      </c>
      <c r="H3" s="9">
        <f t="shared" ref="H3:H6" si="0">(G3/F3)*100%</f>
        <v>0.12631578947368421</v>
      </c>
    </row>
    <row r="4" spans="1:15" ht="16.5" thickBot="1">
      <c r="A4" s="3">
        <v>2019</v>
      </c>
      <c r="B4" s="4" t="s">
        <v>5</v>
      </c>
      <c r="C4" s="4" t="s">
        <v>6</v>
      </c>
      <c r="E4" s="3">
        <v>2019</v>
      </c>
      <c r="F4" s="5">
        <v>105000000</v>
      </c>
      <c r="G4" s="7">
        <v>14500000</v>
      </c>
      <c r="H4" s="9">
        <f t="shared" si="0"/>
        <v>0.1380952380952381</v>
      </c>
    </row>
    <row r="5" spans="1:15" ht="16.5" thickBot="1">
      <c r="A5" s="3">
        <v>2020</v>
      </c>
      <c r="B5" s="4" t="s">
        <v>7</v>
      </c>
      <c r="C5" s="4" t="s">
        <v>8</v>
      </c>
      <c r="E5" s="3">
        <v>2020</v>
      </c>
      <c r="F5" s="5">
        <v>110000000</v>
      </c>
      <c r="G5" s="7">
        <v>17800000</v>
      </c>
      <c r="H5" s="9">
        <f t="shared" si="0"/>
        <v>0.16181818181818181</v>
      </c>
    </row>
    <row r="6" spans="1:15" ht="16.5" thickBot="1">
      <c r="A6" s="3">
        <v>2021</v>
      </c>
      <c r="B6" s="4" t="s">
        <v>9</v>
      </c>
      <c r="C6" s="4" t="s">
        <v>10</v>
      </c>
      <c r="E6" s="10">
        <v>2021</v>
      </c>
      <c r="F6" s="11">
        <v>115000000</v>
      </c>
      <c r="G6" s="12">
        <v>21450000</v>
      </c>
      <c r="H6" s="13">
        <f t="shared" si="0"/>
        <v>0.18652173913043479</v>
      </c>
    </row>
    <row r="7" spans="1:15" ht="15.75">
      <c r="E7" s="8">
        <v>2022</v>
      </c>
      <c r="F7" s="20">
        <f>L18</f>
        <v>118500000</v>
      </c>
      <c r="G7" s="30">
        <f>F7*H7</f>
        <v>19214188.782232262</v>
      </c>
      <c r="H7" s="9">
        <f>(H4+H5+H6)/3</f>
        <v>0.16214505301461823</v>
      </c>
    </row>
    <row r="8" spans="1:15" ht="15.75">
      <c r="E8" s="8">
        <v>2023</v>
      </c>
      <c r="F8" s="20">
        <f>L22</f>
        <v>123000000</v>
      </c>
      <c r="G8" s="30">
        <f>F8*H8</f>
        <v>20929883.932492629</v>
      </c>
      <c r="H8" s="9">
        <f>(H7+H6+H5)/3</f>
        <v>0.17016165798774496</v>
      </c>
    </row>
    <row r="10" spans="1:15">
      <c r="E10" s="28" t="s">
        <v>12</v>
      </c>
      <c r="F10" s="28"/>
      <c r="G10" s="28"/>
      <c r="H10" s="28"/>
    </row>
    <row r="11" spans="1:15">
      <c r="E11" t="s">
        <v>13</v>
      </c>
    </row>
    <row r="12" spans="1:15" ht="31.5">
      <c r="E12" s="17" t="s">
        <v>0</v>
      </c>
      <c r="F12" s="29" t="s">
        <v>14</v>
      </c>
      <c r="G12" s="18" t="s">
        <v>15</v>
      </c>
      <c r="H12" s="18" t="s">
        <v>16</v>
      </c>
      <c r="I12" s="18" t="s">
        <v>17</v>
      </c>
      <c r="K12" s="21" t="s">
        <v>18</v>
      </c>
      <c r="L12" s="16">
        <f>F18/5</f>
        <v>105000000</v>
      </c>
    </row>
    <row r="13" spans="1:15" ht="15.75">
      <c r="E13" s="17">
        <v>2017</v>
      </c>
      <c r="F13" s="19">
        <v>100000000</v>
      </c>
      <c r="G13" s="14">
        <v>-2</v>
      </c>
      <c r="H13" s="14">
        <f>G13*G13</f>
        <v>4</v>
      </c>
      <c r="I13" s="20">
        <f>G13*F13</f>
        <v>-200000000</v>
      </c>
      <c r="K13" s="15" t="s">
        <v>19</v>
      </c>
      <c r="L13" s="23">
        <f>I18/H18</f>
        <v>4500000</v>
      </c>
    </row>
    <row r="14" spans="1:15" ht="15.75">
      <c r="E14" s="17">
        <v>2018</v>
      </c>
      <c r="F14" s="19">
        <v>95000000</v>
      </c>
      <c r="G14" s="14">
        <v>-1</v>
      </c>
      <c r="H14" s="14">
        <f t="shared" ref="H14:H17" si="1">G14*G14</f>
        <v>1</v>
      </c>
      <c r="I14" s="20">
        <f t="shared" ref="I14:I17" si="2">G14*F14</f>
        <v>-95000000</v>
      </c>
    </row>
    <row r="15" spans="1:15" ht="15.75">
      <c r="E15" s="17">
        <v>2019</v>
      </c>
      <c r="F15" s="19">
        <v>105000000</v>
      </c>
      <c r="G15" s="14">
        <v>0</v>
      </c>
      <c r="H15" s="14">
        <f t="shared" si="1"/>
        <v>0</v>
      </c>
      <c r="I15" s="20">
        <f t="shared" si="2"/>
        <v>0</v>
      </c>
      <c r="K15" s="15" t="s">
        <v>20</v>
      </c>
      <c r="L15" s="16">
        <f>+L12</f>
        <v>105000000</v>
      </c>
      <c r="M15" s="26" t="s">
        <v>21</v>
      </c>
      <c r="N15" s="16">
        <f>L13</f>
        <v>4500000</v>
      </c>
      <c r="O15" s="15" t="s">
        <v>15</v>
      </c>
    </row>
    <row r="16" spans="1:15" ht="15.75">
      <c r="E16" s="17">
        <v>2020</v>
      </c>
      <c r="F16" s="19">
        <v>110000000</v>
      </c>
      <c r="G16" s="14">
        <v>1</v>
      </c>
      <c r="H16" s="14">
        <f t="shared" si="1"/>
        <v>1</v>
      </c>
      <c r="I16" s="20">
        <f t="shared" si="2"/>
        <v>110000000</v>
      </c>
      <c r="K16" s="25" t="s">
        <v>22</v>
      </c>
      <c r="L16" s="16">
        <f>L15</f>
        <v>105000000</v>
      </c>
      <c r="M16" s="26" t="s">
        <v>21</v>
      </c>
      <c r="N16" s="16">
        <f>N15</f>
        <v>4500000</v>
      </c>
      <c r="O16">
        <v>3</v>
      </c>
    </row>
    <row r="17" spans="5:16" ht="15.75">
      <c r="E17" s="17">
        <v>2021</v>
      </c>
      <c r="F17" s="19">
        <v>115000000</v>
      </c>
      <c r="G17" s="14">
        <v>2</v>
      </c>
      <c r="H17" s="14">
        <f t="shared" si="1"/>
        <v>4</v>
      </c>
      <c r="I17" s="20">
        <f t="shared" si="2"/>
        <v>230000000</v>
      </c>
      <c r="K17" s="25" t="s">
        <v>22</v>
      </c>
      <c r="L17" s="16">
        <f>L16</f>
        <v>105000000</v>
      </c>
      <c r="M17" s="26" t="s">
        <v>21</v>
      </c>
      <c r="N17" s="16">
        <f>N16*O16</f>
        <v>13500000</v>
      </c>
    </row>
    <row r="18" spans="5:16" ht="15.75">
      <c r="E18" s="14"/>
      <c r="F18" s="22">
        <f>SUM(F13:F17)</f>
        <v>525000000</v>
      </c>
      <c r="G18" s="20">
        <f>SUM(G13:G17)</f>
        <v>0</v>
      </c>
      <c r="H18" s="20">
        <f>SUM(H13:H17)</f>
        <v>10</v>
      </c>
      <c r="I18" s="20">
        <f>SUM(I13:I17)</f>
        <v>45000000</v>
      </c>
      <c r="K18" s="25" t="s">
        <v>22</v>
      </c>
      <c r="L18" s="27">
        <f>L17+N17</f>
        <v>118500000</v>
      </c>
    </row>
    <row r="20" spans="5:16">
      <c r="K20" s="25" t="s">
        <v>23</v>
      </c>
      <c r="L20" s="16">
        <f>L12</f>
        <v>105000000</v>
      </c>
      <c r="M20" s="26" t="s">
        <v>21</v>
      </c>
      <c r="N20" s="16">
        <f>N16</f>
        <v>4500000</v>
      </c>
      <c r="O20">
        <v>4</v>
      </c>
    </row>
    <row r="21" spans="5:16">
      <c r="K21" s="25" t="s">
        <v>23</v>
      </c>
      <c r="L21" s="16">
        <f>L20</f>
        <v>105000000</v>
      </c>
      <c r="M21" s="26" t="s">
        <v>21</v>
      </c>
      <c r="N21" s="16">
        <f>N20*O20</f>
        <v>18000000</v>
      </c>
    </row>
    <row r="22" spans="5:16">
      <c r="K22" s="25" t="s">
        <v>23</v>
      </c>
      <c r="L22" s="16">
        <f>L21+N21</f>
        <v>123000000</v>
      </c>
    </row>
    <row r="23" spans="5:16">
      <c r="E23" t="s">
        <v>24</v>
      </c>
    </row>
    <row r="24" spans="5:16" ht="31.5">
      <c r="E24" s="17" t="s">
        <v>0</v>
      </c>
      <c r="F24" s="29" t="s">
        <v>14</v>
      </c>
      <c r="G24" s="18" t="s">
        <v>15</v>
      </c>
      <c r="H24" s="18" t="s">
        <v>16</v>
      </c>
      <c r="I24" s="18" t="s">
        <v>17</v>
      </c>
    </row>
    <row r="25" spans="5:16" ht="15.75">
      <c r="E25" s="17">
        <v>2017</v>
      </c>
      <c r="F25" s="19">
        <v>100000000</v>
      </c>
      <c r="G25" s="32">
        <v>0</v>
      </c>
      <c r="H25" s="14">
        <f>G25*G25</f>
        <v>0</v>
      </c>
      <c r="I25" s="20">
        <f>G25*F25</f>
        <v>0</v>
      </c>
      <c r="J25" s="37">
        <v>1</v>
      </c>
      <c r="K25" s="38">
        <f>F30</f>
        <v>525000000</v>
      </c>
      <c r="L25" s="39" t="s">
        <v>25</v>
      </c>
      <c r="M25" s="37" t="s">
        <v>26</v>
      </c>
      <c r="N25" s="40" t="s">
        <v>21</v>
      </c>
      <c r="O25" s="37">
        <v>10</v>
      </c>
      <c r="P25" s="37" t="s">
        <v>27</v>
      </c>
    </row>
    <row r="26" spans="5:16" ht="15.75">
      <c r="E26" s="17">
        <v>2018</v>
      </c>
      <c r="F26" s="19">
        <v>95000000</v>
      </c>
      <c r="G26" s="32">
        <v>1</v>
      </c>
      <c r="H26" s="14">
        <f t="shared" ref="H26:H29" si="3">G26*G26</f>
        <v>1</v>
      </c>
      <c r="I26" s="20">
        <f t="shared" ref="I26:I29" si="4">G26*F26</f>
        <v>95000000</v>
      </c>
      <c r="J26" s="37">
        <v>2</v>
      </c>
      <c r="K26" s="38">
        <f>I30</f>
        <v>1095000000</v>
      </c>
      <c r="L26" s="39" t="s">
        <v>25</v>
      </c>
      <c r="M26" s="37" t="s">
        <v>28</v>
      </c>
      <c r="N26" s="39" t="s">
        <v>21</v>
      </c>
      <c r="O26" s="38">
        <f>H30</f>
        <v>30</v>
      </c>
      <c r="P26" s="37" t="s">
        <v>27</v>
      </c>
    </row>
    <row r="27" spans="5:16" ht="15.75">
      <c r="E27" s="17">
        <v>2019</v>
      </c>
      <c r="F27" s="19">
        <v>105000000</v>
      </c>
      <c r="G27" s="32">
        <v>2</v>
      </c>
      <c r="H27" s="14">
        <f t="shared" si="3"/>
        <v>4</v>
      </c>
      <c r="I27" s="20">
        <f t="shared" si="4"/>
        <v>210000000</v>
      </c>
    </row>
    <row r="28" spans="5:16" ht="15.75">
      <c r="E28" s="17">
        <v>2020</v>
      </c>
      <c r="F28" s="19">
        <v>110000000</v>
      </c>
      <c r="G28" s="32">
        <v>3</v>
      </c>
      <c r="H28" s="14">
        <f t="shared" si="3"/>
        <v>9</v>
      </c>
      <c r="I28" s="20">
        <f t="shared" si="4"/>
        <v>330000000</v>
      </c>
      <c r="J28">
        <v>2</v>
      </c>
      <c r="K28" s="42">
        <f>K26</f>
        <v>1095000000</v>
      </c>
      <c r="L28" s="43" t="s">
        <v>25</v>
      </c>
      <c r="M28" s="28" t="s">
        <v>28</v>
      </c>
      <c r="N28" s="43" t="s">
        <v>21</v>
      </c>
      <c r="O28" s="42">
        <f>O26</f>
        <v>30</v>
      </c>
      <c r="P28" s="28" t="s">
        <v>27</v>
      </c>
    </row>
    <row r="29" spans="5:16" ht="16.5" thickBot="1">
      <c r="E29" s="17">
        <v>2021</v>
      </c>
      <c r="F29" s="19">
        <v>115000000</v>
      </c>
      <c r="G29" s="32">
        <v>4</v>
      </c>
      <c r="H29" s="14">
        <f t="shared" si="3"/>
        <v>16</v>
      </c>
      <c r="I29" s="20">
        <f t="shared" si="4"/>
        <v>460000000</v>
      </c>
      <c r="J29" s="41" t="s">
        <v>30</v>
      </c>
      <c r="K29" s="44">
        <f>K25*2</f>
        <v>1050000000</v>
      </c>
      <c r="L29" s="45" t="s">
        <v>25</v>
      </c>
      <c r="M29" s="46" t="s">
        <v>28</v>
      </c>
      <c r="N29" s="45" t="s">
        <v>21</v>
      </c>
      <c r="O29" s="46">
        <f>O25*2</f>
        <v>20</v>
      </c>
      <c r="P29" s="46" t="s">
        <v>27</v>
      </c>
    </row>
    <row r="30" spans="5:16" ht="16.5" thickTop="1">
      <c r="E30" s="14"/>
      <c r="F30" s="22">
        <f>SUM(F25:F29)</f>
        <v>525000000</v>
      </c>
      <c r="G30" s="31">
        <f>SUM(G25:G29)</f>
        <v>10</v>
      </c>
      <c r="H30" s="31">
        <f t="shared" ref="H30:I30" si="5">SUM(H25:H29)</f>
        <v>30</v>
      </c>
      <c r="I30" s="31">
        <f t="shared" si="5"/>
        <v>1095000000</v>
      </c>
      <c r="K30" s="33">
        <f>K28-K29</f>
        <v>45000000</v>
      </c>
      <c r="L30" s="34" t="s">
        <v>25</v>
      </c>
      <c r="M30" s="35">
        <v>0</v>
      </c>
      <c r="N30" s="34" t="s">
        <v>21</v>
      </c>
      <c r="O30" s="33">
        <f>O28-O29</f>
        <v>10</v>
      </c>
      <c r="P30" s="35" t="s">
        <v>27</v>
      </c>
    </row>
    <row r="31" spans="5:16">
      <c r="K31" s="36">
        <f>K30/O30</f>
        <v>4500000</v>
      </c>
      <c r="L31" s="34" t="s">
        <v>25</v>
      </c>
      <c r="M31" s="35" t="s">
        <v>27</v>
      </c>
      <c r="N31" s="35"/>
      <c r="O31" s="35"/>
      <c r="P31" s="35"/>
    </row>
    <row r="32" spans="5:16">
      <c r="E32" t="s">
        <v>31</v>
      </c>
    </row>
    <row r="33" spans="5:16">
      <c r="E33" t="s">
        <v>20</v>
      </c>
      <c r="F33" s="16">
        <f>K38</f>
        <v>96000000</v>
      </c>
      <c r="G33" s="24" t="s">
        <v>21</v>
      </c>
      <c r="H33" s="16">
        <f>K31</f>
        <v>4500000</v>
      </c>
      <c r="I33" t="s">
        <v>15</v>
      </c>
    </row>
    <row r="34" spans="5:16">
      <c r="J34">
        <v>1</v>
      </c>
      <c r="K34" s="42">
        <f>K25</f>
        <v>525000000</v>
      </c>
      <c r="L34" s="43" t="s">
        <v>25</v>
      </c>
      <c r="M34" s="28" t="s">
        <v>26</v>
      </c>
      <c r="N34" s="43" t="s">
        <v>21</v>
      </c>
      <c r="O34" s="28">
        <v>10</v>
      </c>
      <c r="P34" s="28" t="s">
        <v>27</v>
      </c>
    </row>
    <row r="35" spans="5:16">
      <c r="E35" t="s">
        <v>32</v>
      </c>
      <c r="F35" t="s">
        <v>34</v>
      </c>
      <c r="G35">
        <v>5</v>
      </c>
      <c r="K35" s="16">
        <f>K34</f>
        <v>525000000</v>
      </c>
      <c r="L35" s="24" t="s">
        <v>25</v>
      </c>
      <c r="M35" t="s">
        <v>26</v>
      </c>
      <c r="N35" s="24" t="s">
        <v>21</v>
      </c>
      <c r="O35">
        <v>10</v>
      </c>
      <c r="P35" s="16">
        <f>K31</f>
        <v>4500000</v>
      </c>
    </row>
    <row r="36" spans="5:16">
      <c r="E36" t="s">
        <v>33</v>
      </c>
      <c r="F36" t="s">
        <v>35</v>
      </c>
      <c r="G36">
        <v>6</v>
      </c>
      <c r="K36" s="16">
        <f>K35</f>
        <v>525000000</v>
      </c>
      <c r="L36" s="24" t="s">
        <v>25</v>
      </c>
      <c r="M36" t="s">
        <v>26</v>
      </c>
      <c r="N36" s="24" t="s">
        <v>21</v>
      </c>
      <c r="O36" s="16">
        <f>O35*P35</f>
        <v>45000000</v>
      </c>
    </row>
    <row r="37" spans="5:16">
      <c r="K37" s="16">
        <f>K36-O36</f>
        <v>480000000</v>
      </c>
      <c r="L37" s="24" t="s">
        <v>25</v>
      </c>
      <c r="M37" t="s">
        <v>26</v>
      </c>
    </row>
    <row r="38" spans="5:16">
      <c r="K38" s="16">
        <f>K37/5</f>
        <v>96000000</v>
      </c>
      <c r="L38" s="24" t="s">
        <v>25</v>
      </c>
      <c r="M38" t="s">
        <v>29</v>
      </c>
    </row>
    <row r="39" spans="5:16">
      <c r="E39" t="s">
        <v>22</v>
      </c>
      <c r="F39" s="16">
        <f>F33+(H33*G35)</f>
        <v>118500000</v>
      </c>
    </row>
    <row r="40" spans="5:16">
      <c r="E40" t="s">
        <v>36</v>
      </c>
      <c r="F40" s="16">
        <f>F33+(H33*G36)</f>
        <v>123000000</v>
      </c>
    </row>
    <row r="41" spans="5:16" ht="15.75" thickBot="1"/>
    <row r="42" spans="5:16" ht="32.25" thickBot="1">
      <c r="E42" s="1" t="s">
        <v>0</v>
      </c>
      <c r="F42" s="2" t="s">
        <v>1</v>
      </c>
      <c r="G42" s="47" t="s">
        <v>2</v>
      </c>
      <c r="H42" s="8" t="s">
        <v>11</v>
      </c>
    </row>
    <row r="43" spans="5:16" ht="16.5" thickBot="1">
      <c r="E43" s="3">
        <v>2017</v>
      </c>
      <c r="F43" s="5">
        <v>100000000</v>
      </c>
      <c r="G43" s="7">
        <v>10000000</v>
      </c>
      <c r="H43" s="9">
        <f>(G43/F43)*100%</f>
        <v>0.1</v>
      </c>
    </row>
    <row r="44" spans="5:16" ht="16.5" thickBot="1">
      <c r="E44" s="3">
        <v>2018</v>
      </c>
      <c r="F44" s="5">
        <v>95000000</v>
      </c>
      <c r="G44" s="7">
        <v>12000000</v>
      </c>
      <c r="H44" s="9">
        <f t="shared" ref="H44:H47" si="6">(G44/F44)*100%</f>
        <v>0.12631578947368421</v>
      </c>
    </row>
    <row r="45" spans="5:16" ht="16.5" thickBot="1">
      <c r="E45" s="3">
        <v>2019</v>
      </c>
      <c r="F45" s="5">
        <v>105000000</v>
      </c>
      <c r="G45" s="7">
        <v>14500000</v>
      </c>
      <c r="H45" s="9">
        <f t="shared" si="6"/>
        <v>0.1380952380952381</v>
      </c>
    </row>
    <row r="46" spans="5:16" ht="16.5" thickBot="1">
      <c r="E46" s="3">
        <v>2020</v>
      </c>
      <c r="F46" s="5">
        <v>110000000</v>
      </c>
      <c r="G46" s="7">
        <v>17800000</v>
      </c>
      <c r="H46" s="9">
        <f t="shared" si="6"/>
        <v>0.16181818181818181</v>
      </c>
    </row>
    <row r="47" spans="5:16" ht="15.75">
      <c r="E47" s="10">
        <v>2021</v>
      </c>
      <c r="F47" s="11">
        <v>115000000</v>
      </c>
      <c r="G47" s="12">
        <v>21450000</v>
      </c>
      <c r="H47" s="13">
        <f t="shared" si="6"/>
        <v>0.18652173913043479</v>
      </c>
    </row>
    <row r="48" spans="5:16" ht="15.75">
      <c r="E48" s="8">
        <v>2022</v>
      </c>
      <c r="F48" s="20">
        <f>F39</f>
        <v>118500000</v>
      </c>
      <c r="G48" s="30">
        <f>F48*H48</f>
        <v>19214188.782232262</v>
      </c>
      <c r="H48" s="9">
        <f>(H47+H46+H45)/3</f>
        <v>0.16214505301461823</v>
      </c>
      <c r="K48" s="16">
        <f>L18</f>
        <v>118500000</v>
      </c>
    </row>
    <row r="49" spans="5:11" ht="15.75">
      <c r="E49" s="8">
        <v>2023</v>
      </c>
      <c r="F49" s="20">
        <f>F40</f>
        <v>123000000</v>
      </c>
      <c r="G49" s="30">
        <f>F49*H49</f>
        <v>20929883.932492629</v>
      </c>
      <c r="H49" s="9">
        <f>(H48+H47+H46)/3</f>
        <v>0.17016165798774496</v>
      </c>
      <c r="K49" s="16">
        <f>L22</f>
        <v>123000000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X200M</dc:creator>
  <cp:lastModifiedBy>ASUS X200M</cp:lastModifiedBy>
  <dcterms:created xsi:type="dcterms:W3CDTF">2022-03-23T01:22:35Z</dcterms:created>
  <dcterms:modified xsi:type="dcterms:W3CDTF">2022-03-23T02:19:55Z</dcterms:modified>
</cp:coreProperties>
</file>