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aktikum MK 2021\"/>
    </mc:Choice>
  </mc:AlternateContent>
  <bookViews>
    <workbookView xWindow="0" yWindow="0" windowWidth="20490" windowHeight="7755" activeTab="1"/>
  </bookViews>
  <sheets>
    <sheet name="Sheet1" sheetId="1" r:id="rId1"/>
    <sheet name="Sheet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1" i="2" l="1"/>
  <c r="B108" i="2"/>
  <c r="B109" i="2" s="1"/>
  <c r="B110" i="2" s="1"/>
  <c r="B111" i="2" s="1"/>
  <c r="B104" i="2"/>
  <c r="B103" i="2"/>
  <c r="B89" i="2"/>
  <c r="B86" i="2"/>
  <c r="B93" i="2"/>
  <c r="B94" i="2" s="1"/>
  <c r="B95" i="2" s="1"/>
  <c r="B96" i="2" s="1"/>
  <c r="B97" i="2" s="1"/>
  <c r="B98" i="2" s="1"/>
  <c r="B88" i="2"/>
  <c r="B79" i="2"/>
  <c r="B80" i="2"/>
  <c r="B81" i="2" s="1"/>
  <c r="B82" i="2" s="1"/>
  <c r="B83" i="2" s="1"/>
  <c r="B75" i="2"/>
  <c r="B76" i="2" s="1"/>
  <c r="B77" i="2" s="1"/>
  <c r="B78" i="2" s="1"/>
  <c r="B74" i="2"/>
  <c r="B70" i="2"/>
  <c r="B67" i="2"/>
  <c r="B69" i="2" s="1"/>
  <c r="B61" i="2"/>
  <c r="B62" i="2"/>
  <c r="B63" i="2" s="1"/>
  <c r="B64" i="2" s="1"/>
  <c r="B60" i="2"/>
  <c r="B55" i="2"/>
  <c r="B54" i="2"/>
  <c r="B52" i="2"/>
  <c r="B49" i="2"/>
  <c r="B45" i="2"/>
  <c r="B46" i="2" s="1"/>
  <c r="B47" i="2" s="1"/>
  <c r="B48" i="2" s="1"/>
  <c r="B44" i="2"/>
  <c r="C36" i="2"/>
  <c r="B31" i="2"/>
  <c r="B32" i="2"/>
  <c r="B33" i="2" s="1"/>
  <c r="B30" i="2"/>
  <c r="B29" i="2"/>
  <c r="C21" i="2"/>
  <c r="B9" i="2"/>
  <c r="B8" i="2"/>
  <c r="B7" i="2"/>
  <c r="B6" i="2"/>
  <c r="F30" i="1" l="1"/>
  <c r="F31" i="1" s="1"/>
  <c r="F36" i="1" s="1"/>
  <c r="F43" i="1" s="1"/>
  <c r="F28" i="1"/>
  <c r="F39" i="1"/>
  <c r="D54" i="1"/>
  <c r="D51" i="1"/>
  <c r="F37" i="1"/>
  <c r="F47" i="1"/>
  <c r="F46" i="1"/>
  <c r="D39" i="1"/>
  <c r="C47" i="1"/>
  <c r="C46" i="1"/>
  <c r="D42" i="1"/>
  <c r="D41" i="1"/>
  <c r="D40" i="1"/>
  <c r="D38" i="1"/>
  <c r="D36" i="1"/>
  <c r="D43" i="1" s="1"/>
  <c r="G43" i="1" s="1"/>
  <c r="F27" i="1"/>
  <c r="F25" i="1"/>
  <c r="F24" i="1"/>
  <c r="E12" i="1"/>
  <c r="E13" i="1"/>
  <c r="E11" i="1"/>
  <c r="F7" i="1"/>
  <c r="F14" i="1" l="1"/>
  <c r="F26" i="1"/>
  <c r="F17" i="1"/>
  <c r="F29" i="1"/>
</calcChain>
</file>

<file path=xl/sharedStrings.xml><?xml version="1.0" encoding="utf-8"?>
<sst xmlns="http://schemas.openxmlformats.org/spreadsheetml/2006/main" count="168" uniqueCount="115">
  <si>
    <t>JAWABAN KASUS 2</t>
  </si>
  <si>
    <t>CV LARASATI, KEBUTUHAN MODAL INVESTASI</t>
  </si>
  <si>
    <t>Keterangan</t>
  </si>
  <si>
    <t>Jumlah</t>
  </si>
  <si>
    <t>Modal Kerja</t>
  </si>
  <si>
    <t>Diambilkan dari kasus 1 jumlah modal kerja</t>
  </si>
  <si>
    <t>Aktiva Tetap</t>
  </si>
  <si>
    <t>- Rehabilitasi gedung</t>
  </si>
  <si>
    <t>- Mesin-mesin</t>
  </si>
  <si>
    <t xml:space="preserve">  - Mesin jahit</t>
  </si>
  <si>
    <t xml:space="preserve">  - Mesin Finishing</t>
  </si>
  <si>
    <t>unit</t>
  </si>
  <si>
    <t>@</t>
  </si>
  <si>
    <t xml:space="preserve">  - Mesin Potong</t>
  </si>
  <si>
    <t>- Kendaraan operasional</t>
  </si>
  <si>
    <t>- Peralatan Kantor</t>
  </si>
  <si>
    <t>KEBUTUHAN INVESTASI AWAL</t>
  </si>
  <si>
    <t>lembar kerja kasus 2.2 MENGHITUNG BESAR PINJAMAN MODAL KERJA</t>
  </si>
  <si>
    <t>1. Lembar kerja KASUS 2.1 Kebutuhan Investasi Awal</t>
  </si>
  <si>
    <t>Kas tersedia</t>
  </si>
  <si>
    <t>Alokasi Dana (Pengeluaran)</t>
  </si>
  <si>
    <t>- Uang muka pinjaman kendaraan 25%</t>
  </si>
  <si>
    <t xml:space="preserve">  - Rehabilitasi gedung</t>
  </si>
  <si>
    <t xml:space="preserve">  - Mesin mesin</t>
  </si>
  <si>
    <t xml:space="preserve">  - Peralatan Kantor</t>
  </si>
  <si>
    <t>Jumlah Pengeluaran</t>
  </si>
  <si>
    <t>Sisa Kas</t>
  </si>
  <si>
    <t>Kebutuhan Modal Kerja</t>
  </si>
  <si>
    <t>Lembar Kerja Kasus2.3 NERACA AWAL TAHUN</t>
  </si>
  <si>
    <t>KEWAJIBAN DAN EQUITAS</t>
  </si>
  <si>
    <t>Aset Lancar</t>
  </si>
  <si>
    <t>ASET</t>
  </si>
  <si>
    <t>- Modal Kerja</t>
  </si>
  <si>
    <t>- Tanah</t>
  </si>
  <si>
    <t>- Gedung stlh rehabilitasi</t>
  </si>
  <si>
    <t>- Mesin mesin</t>
  </si>
  <si>
    <t>- Kendaraan</t>
  </si>
  <si>
    <t>- Peralatan kantor</t>
  </si>
  <si>
    <t>TOTAL ASET</t>
  </si>
  <si>
    <t>Gedung stlh rehabilitasi</t>
  </si>
  <si>
    <t xml:space="preserve">Gedung </t>
  </si>
  <si>
    <t>direhabilitasi</t>
  </si>
  <si>
    <t xml:space="preserve">Kewajiban </t>
  </si>
  <si>
    <t>- Hutang Modal Kerja</t>
  </si>
  <si>
    <t>- Hutang Kendaraan</t>
  </si>
  <si>
    <t>kendaraan</t>
  </si>
  <si>
    <t>DP 25%</t>
  </si>
  <si>
    <t>Hutang kendaraan</t>
  </si>
  <si>
    <t>Modal Sendiri</t>
  </si>
  <si>
    <t>MODAL AWAL</t>
  </si>
  <si>
    <t>Jenis Modal</t>
  </si>
  <si>
    <t>Tanah</t>
  </si>
  <si>
    <t>Gedung dan Perkakas</t>
  </si>
  <si>
    <t>Kas (uang tunai)</t>
  </si>
  <si>
    <t>JUMLAH MODAL SENDIRI</t>
  </si>
  <si>
    <t>Nilai</t>
  </si>
  <si>
    <t>KEKURANGAN UNTUK MODAL KERJA</t>
  </si>
  <si>
    <t>TTL KWJB &amp;EQUITAS</t>
  </si>
  <si>
    <t>CV LARASATI, akan menyusun laporan keuangan dan membutuhkan data angsuran hutang</t>
  </si>
  <si>
    <t>Tabel Jenis Aset tetap dan metode depresiasi</t>
  </si>
  <si>
    <t>Aset Tetap</t>
  </si>
  <si>
    <t>Harga Perolehan</t>
  </si>
  <si>
    <t>Usia Produktif</t>
  </si>
  <si>
    <t>Nilai Sisa</t>
  </si>
  <si>
    <t>Metode Depresias</t>
  </si>
  <si>
    <t>Gedung</t>
  </si>
  <si>
    <t>Mesin-mesin</t>
  </si>
  <si>
    <t>Kendaraan</t>
  </si>
  <si>
    <t>Peralatan Kantor</t>
  </si>
  <si>
    <t>tahun</t>
  </si>
  <si>
    <t>SLN</t>
  </si>
  <si>
    <t>SYD</t>
  </si>
  <si>
    <t>DDB</t>
  </si>
  <si>
    <t>SYD : Sum of the Year Digit</t>
  </si>
  <si>
    <t>DDB :Double Declining Balance</t>
  </si>
  <si>
    <t>SLN : Straight Line Methode</t>
  </si>
  <si>
    <t xml:space="preserve">2. Buatlah data hutang kendaraan serta angsuran hutang </t>
  </si>
  <si>
    <t>3. Buatlah tabel depresiasi kendaraan, gedung, mesin- mesin dan peralatan kantor</t>
  </si>
  <si>
    <t>1. buatlah perhitungan angsuran modal kerja serta angsuran hutang modal kerja</t>
  </si>
  <si>
    <t>1. Data hutang Modal Kerja</t>
  </si>
  <si>
    <t xml:space="preserve">Hutang </t>
  </si>
  <si>
    <t>Jumlah periode Angsuran</t>
  </si>
  <si>
    <t>Tingkat bunga per periode</t>
  </si>
  <si>
    <t>tipe angsuran akhir periode</t>
  </si>
  <si>
    <t>waktu kredit cair</t>
  </si>
  <si>
    <t>ANGSURAN HUTANG MODAL KERJA</t>
  </si>
  <si>
    <t>Angsuran ke</t>
  </si>
  <si>
    <t>Jatuh Tempo</t>
  </si>
  <si>
    <t>Jumlah angsuran</t>
  </si>
  <si>
    <t>Pokok Hutang</t>
  </si>
  <si>
    <t>Bunga hutang</t>
  </si>
  <si>
    <t>Sisa Hutang</t>
  </si>
  <si>
    <t>2. Data hutang Kendaraan</t>
  </si>
  <si>
    <t>ANGSURAN HUTANG KENDARAAN</t>
  </si>
  <si>
    <t>3. Data Kendaraan</t>
  </si>
  <si>
    <t>Nilai Kendaraan</t>
  </si>
  <si>
    <t>Umur ekonomis</t>
  </si>
  <si>
    <t>metode Depresiasi</t>
  </si>
  <si>
    <t>DEPRESIASI KENDARAAN</t>
  </si>
  <si>
    <t>Tahun ke</t>
  </si>
  <si>
    <t>depresiasi perthn</t>
  </si>
  <si>
    <t>akumulasi dep.</t>
  </si>
  <si>
    <t>Nilai sisa</t>
  </si>
  <si>
    <t>3. Data Gedung</t>
  </si>
  <si>
    <t>Nilai Gedung</t>
  </si>
  <si>
    <t>DEPRESIASI GEDUNG</t>
  </si>
  <si>
    <t>3. Data Mesin-mesin</t>
  </si>
  <si>
    <t>Nilai Mesin</t>
  </si>
  <si>
    <t>DEPRESIASI MESIN-MESIN</t>
  </si>
  <si>
    <t>3. Data Peralatan Kantor</t>
  </si>
  <si>
    <t>Nilai Peralatan</t>
  </si>
  <si>
    <t>DEPRESIASI PERALATAN KANTOR</t>
  </si>
  <si>
    <t>KASUS 3, BUAT ANGSURAN HUTANG DAN DEPRESIASI ASET TETAP</t>
  </si>
  <si>
    <t>Dikasus 3 ini</t>
  </si>
  <si>
    <t>JAWABAN KASUS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</si>
</sst>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4" fillId="0" borderId="0" xfId="0" applyFont="1"/>
    <xf numFmtId="41" fontId="2" fillId="0" borderId="0" xfId="0" applyNumberFormat="1" applyFont="1"/>
    <xf numFmtId="0" fontId="2" fillId="0" borderId="0" xfId="0" quotePrefix="1" applyFont="1"/>
    <xf numFmtId="41" fontId="2" fillId="0" borderId="0" xfId="1" quotePrefix="1" applyFont="1"/>
    <xf numFmtId="41" fontId="2" fillId="0" borderId="0" xfId="1" applyFont="1"/>
    <xf numFmtId="0" fontId="5" fillId="2" borderId="0" xfId="0" applyFont="1" applyFill="1"/>
    <xf numFmtId="0" fontId="2" fillId="2" borderId="0" xfId="0" applyFont="1" applyFill="1"/>
    <xf numFmtId="41" fontId="5" fillId="0" borderId="0" xfId="1" applyFont="1"/>
    <xf numFmtId="0" fontId="2" fillId="0" borderId="1" xfId="0" quotePrefix="1" applyFont="1" applyBorder="1"/>
    <xf numFmtId="41" fontId="2" fillId="0" borderId="0" xfId="1" quotePrefix="1" applyFont="1" applyBorder="1"/>
    <xf numFmtId="41" fontId="2" fillId="0" borderId="0" xfId="1" quotePrefix="1" applyFont="1" applyBorder="1" applyAlignment="1">
      <alignment horizontal="center"/>
    </xf>
    <xf numFmtId="0" fontId="2" fillId="0" borderId="1" xfId="0" applyFont="1" applyBorder="1"/>
    <xf numFmtId="41" fontId="2" fillId="0" borderId="0" xfId="1" applyFont="1" applyBorder="1"/>
    <xf numFmtId="41" fontId="2" fillId="0" borderId="2" xfId="1" quotePrefix="1" applyFont="1" applyBorder="1" applyAlignment="1">
      <alignment horizontal="center"/>
    </xf>
    <xf numFmtId="41" fontId="2" fillId="0" borderId="2" xfId="1" quotePrefix="1" applyFont="1" applyBorder="1"/>
    <xf numFmtId="41" fontId="2" fillId="0" borderId="2" xfId="1" applyFont="1" applyBorder="1"/>
    <xf numFmtId="0" fontId="5" fillId="3" borderId="2" xfId="0" applyFont="1" applyFill="1" applyBorder="1" applyAlignment="1">
      <alignment horizontal="center"/>
    </xf>
    <xf numFmtId="0" fontId="2" fillId="0" borderId="2" xfId="0" applyFont="1" applyBorder="1"/>
    <xf numFmtId="41" fontId="5" fillId="3" borderId="2" xfId="1" applyFont="1" applyFill="1" applyBorder="1"/>
    <xf numFmtId="41" fontId="2" fillId="0" borderId="3" xfId="1" quotePrefix="1" applyFont="1" applyBorder="1"/>
    <xf numFmtId="41" fontId="2" fillId="0" borderId="4" xfId="1" applyFont="1" applyBorder="1"/>
    <xf numFmtId="41" fontId="7" fillId="0" borderId="2" xfId="0" applyNumberFormat="1" applyFont="1" applyBorder="1"/>
    <xf numFmtId="41" fontId="9" fillId="0" borderId="2" xfId="0" applyNumberFormat="1" applyFont="1" applyBorder="1"/>
    <xf numFmtId="9" fontId="2" fillId="0" borderId="0" xfId="1" quotePrefix="1" applyNumberFormat="1" applyFont="1" applyBorder="1"/>
    <xf numFmtId="41" fontId="6" fillId="0" borderId="2" xfId="1" applyFont="1" applyBorder="1"/>
    <xf numFmtId="41" fontId="2" fillId="0" borderId="3" xfId="1" applyFont="1" applyBorder="1"/>
    <xf numFmtId="41" fontId="8" fillId="3" borderId="3" xfId="1" applyFont="1" applyFill="1" applyBorder="1"/>
    <xf numFmtId="41" fontId="6" fillId="0" borderId="0" xfId="1" applyFont="1"/>
    <xf numFmtId="41" fontId="6" fillId="3" borderId="0" xfId="1" applyFont="1" applyFill="1"/>
    <xf numFmtId="41" fontId="2" fillId="0" borderId="5" xfId="1" applyFont="1" applyBorder="1"/>
    <xf numFmtId="41" fontId="5" fillId="0" borderId="0" xfId="1" applyFont="1" applyAlignment="1">
      <alignment horizontal="center"/>
    </xf>
    <xf numFmtId="41" fontId="5" fillId="3" borderId="0" xfId="0" applyNumberFormat="1" applyFont="1" applyFill="1" applyAlignment="1"/>
    <xf numFmtId="41" fontId="3" fillId="3" borderId="0" xfId="1" applyFont="1" applyFill="1"/>
    <xf numFmtId="41" fontId="8" fillId="3" borderId="0" xfId="1" applyFont="1" applyFill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3" fillId="3" borderId="0" xfId="0" quotePrefix="1" applyFont="1" applyFill="1" applyBorder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41" fontId="5" fillId="3" borderId="0" xfId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2" fillId="0" borderId="0" xfId="0" applyNumberFormat="1" applyFont="1"/>
    <xf numFmtId="0" fontId="2" fillId="0" borderId="7" xfId="0" applyFont="1" applyBorder="1"/>
    <xf numFmtId="9" fontId="2" fillId="0" borderId="7" xfId="0" applyNumberFormat="1" applyFont="1" applyBorder="1"/>
    <xf numFmtId="41" fontId="2" fillId="0" borderId="7" xfId="0" applyNumberFormat="1" applyFont="1" applyBorder="1"/>
    <xf numFmtId="0" fontId="2" fillId="2" borderId="6" xfId="0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7" xfId="0" applyFont="1" applyFill="1" applyBorder="1" applyAlignment="1">
      <alignment horizontal="center"/>
    </xf>
    <xf numFmtId="15" fontId="2" fillId="0" borderId="7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3" borderId="6" xfId="0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WABAN%20KASU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al Kerja"/>
    </sheetNames>
    <sheetDataSet>
      <sheetData sheetId="0">
        <row r="35">
          <cell r="E35">
            <v>109500000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opLeftCell="A35" zoomScale="93" zoomScaleNormal="93" workbookViewId="0">
      <selection activeCell="E43" sqref="E43"/>
    </sheetView>
  </sheetViews>
  <sheetFormatPr defaultRowHeight="15" x14ac:dyDescent="0.25"/>
  <cols>
    <col min="1" max="1" width="26" customWidth="1"/>
    <col min="2" max="2" width="6.5703125" customWidth="1"/>
    <col min="3" max="3" width="15" customWidth="1"/>
    <col min="4" max="4" width="18.85546875" customWidth="1"/>
    <col min="5" max="5" width="22.7109375" customWidth="1"/>
    <col min="6" max="6" width="20.140625" customWidth="1"/>
    <col min="7" max="7" width="17.140625" bestFit="1" customWidth="1"/>
  </cols>
  <sheetData>
    <row r="1" spans="1:18" ht="18.75" x14ac:dyDescent="0.3">
      <c r="A1" s="47" t="s">
        <v>0</v>
      </c>
      <c r="B1" s="47"/>
      <c r="C1" s="47"/>
      <c r="D1" s="47"/>
      <c r="E1" s="47"/>
      <c r="F1" s="4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6.25" x14ac:dyDescent="0.4">
      <c r="A3" s="2" t="s">
        <v>1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A5" s="7" t="s">
        <v>18</v>
      </c>
      <c r="B5" s="8"/>
      <c r="C5" s="8"/>
      <c r="D5" s="8"/>
      <c r="E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 x14ac:dyDescent="0.25">
      <c r="A6" s="48" t="s">
        <v>2</v>
      </c>
      <c r="B6" s="49"/>
      <c r="C6" s="49"/>
      <c r="D6" s="49"/>
      <c r="E6" s="50"/>
      <c r="F6" s="18" t="s">
        <v>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x14ac:dyDescent="0.25">
      <c r="A7" s="51" t="s">
        <v>4</v>
      </c>
      <c r="B7" s="52"/>
      <c r="C7" s="52"/>
      <c r="D7" s="52"/>
      <c r="E7" s="53"/>
      <c r="F7" s="23">
        <f>+'[1]Modal Kerja'!$E$35</f>
        <v>109500000</v>
      </c>
      <c r="G7" s="1" t="s">
        <v>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x14ac:dyDescent="0.25">
      <c r="A8" s="51" t="s">
        <v>6</v>
      </c>
      <c r="B8" s="52"/>
      <c r="C8" s="52"/>
      <c r="D8" s="52"/>
      <c r="E8" s="53"/>
      <c r="F8" s="1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x14ac:dyDescent="0.25">
      <c r="A9" s="54" t="s">
        <v>7</v>
      </c>
      <c r="B9" s="55"/>
      <c r="C9" s="55"/>
      <c r="D9" s="55"/>
      <c r="E9" s="56"/>
      <c r="F9" s="17">
        <v>37500000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 x14ac:dyDescent="0.25">
      <c r="A10" s="10" t="s">
        <v>8</v>
      </c>
      <c r="B10" s="11"/>
      <c r="C10" s="11"/>
      <c r="D10" s="12" t="s">
        <v>12</v>
      </c>
      <c r="E10" s="15"/>
      <c r="F10" s="1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 x14ac:dyDescent="0.25">
      <c r="A11" s="10" t="s">
        <v>13</v>
      </c>
      <c r="B11" s="11">
        <v>1</v>
      </c>
      <c r="C11" s="11" t="s">
        <v>11</v>
      </c>
      <c r="D11" s="11">
        <v>7500000</v>
      </c>
      <c r="E11" s="16">
        <f>+B11*D11</f>
        <v>7500000</v>
      </c>
      <c r="F11" s="1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 x14ac:dyDescent="0.25">
      <c r="A12" s="13" t="s">
        <v>9</v>
      </c>
      <c r="B12" s="14">
        <v>2</v>
      </c>
      <c r="C12" s="14" t="s">
        <v>11</v>
      </c>
      <c r="D12" s="14">
        <v>6000000</v>
      </c>
      <c r="E12" s="16">
        <f t="shared" ref="E12:E13" si="0">+B12*D12</f>
        <v>12000000</v>
      </c>
      <c r="F12" s="1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6.5" thickBot="1" x14ac:dyDescent="0.3">
      <c r="A13" s="13" t="s">
        <v>10</v>
      </c>
      <c r="B13" s="14">
        <v>2</v>
      </c>
      <c r="C13" s="14" t="s">
        <v>11</v>
      </c>
      <c r="D13" s="14">
        <v>5250000</v>
      </c>
      <c r="E13" s="21">
        <f t="shared" si="0"/>
        <v>10500000</v>
      </c>
      <c r="F13" s="1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6.5" thickTop="1" x14ac:dyDescent="0.25">
      <c r="A14" s="60"/>
      <c r="B14" s="61"/>
      <c r="C14" s="61"/>
      <c r="D14" s="61"/>
      <c r="E14" s="62"/>
      <c r="F14" s="17">
        <f>SUM(E11:E13)</f>
        <v>30000000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x14ac:dyDescent="0.25">
      <c r="A15" s="10" t="s">
        <v>14</v>
      </c>
      <c r="B15" s="14">
        <v>1</v>
      </c>
      <c r="C15" s="14" t="s">
        <v>11</v>
      </c>
      <c r="D15" s="14"/>
      <c r="E15" s="17"/>
      <c r="F15" s="17">
        <v>180000000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6.5" thickBot="1" x14ac:dyDescent="0.3">
      <c r="A16" s="54" t="s">
        <v>15</v>
      </c>
      <c r="B16" s="55"/>
      <c r="C16" s="55"/>
      <c r="D16" s="55"/>
      <c r="E16" s="56"/>
      <c r="F16" s="22">
        <v>7500000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6.5" thickTop="1" x14ac:dyDescent="0.25">
      <c r="A17" s="38" t="s">
        <v>16</v>
      </c>
      <c r="B17" s="38"/>
      <c r="C17" s="38"/>
      <c r="D17" s="38"/>
      <c r="E17" s="38"/>
      <c r="F17" s="20">
        <f>SUM(F7:F16)</f>
        <v>364500000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x14ac:dyDescent="0.25">
      <c r="A18" s="1"/>
      <c r="B18" s="6"/>
      <c r="C18" s="6"/>
      <c r="D18" s="6"/>
      <c r="E18" s="6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x14ac:dyDescent="0.25">
      <c r="A19" s="36" t="s">
        <v>17</v>
      </c>
      <c r="B19" s="36"/>
      <c r="C19" s="36"/>
      <c r="D19" s="36"/>
      <c r="E19" s="36"/>
      <c r="F19" s="3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x14ac:dyDescent="0.25">
      <c r="A20" s="48" t="s">
        <v>2</v>
      </c>
      <c r="B20" s="49"/>
      <c r="C20" s="49"/>
      <c r="D20" s="49"/>
      <c r="E20" s="50"/>
      <c r="F20" s="18" t="s">
        <v>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x14ac:dyDescent="0.25">
      <c r="A21" s="51" t="s">
        <v>19</v>
      </c>
      <c r="B21" s="52"/>
      <c r="C21" s="52"/>
      <c r="D21" s="52"/>
      <c r="E21" s="53"/>
      <c r="F21" s="24">
        <v>150000000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x14ac:dyDescent="0.25">
      <c r="A22" s="51" t="s">
        <v>20</v>
      </c>
      <c r="B22" s="52"/>
      <c r="C22" s="52"/>
      <c r="D22" s="52"/>
      <c r="E22" s="53"/>
      <c r="F22" s="1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x14ac:dyDescent="0.25">
      <c r="A23" s="54" t="s">
        <v>21</v>
      </c>
      <c r="B23" s="55"/>
      <c r="C23" s="55"/>
      <c r="D23" s="55"/>
      <c r="E23" s="56"/>
      <c r="F23" s="1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x14ac:dyDescent="0.25">
      <c r="A24" s="10"/>
      <c r="B24" s="25"/>
      <c r="C24" s="25">
        <v>0.25</v>
      </c>
      <c r="D24" s="12">
        <v>180000000</v>
      </c>
      <c r="E24" s="15"/>
      <c r="F24" s="17">
        <f>+C24*D24</f>
        <v>45000000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x14ac:dyDescent="0.25">
      <c r="A25" s="10" t="s">
        <v>22</v>
      </c>
      <c r="B25" s="11"/>
      <c r="C25" s="11"/>
      <c r="D25" s="11"/>
      <c r="E25" s="16"/>
      <c r="F25" s="17">
        <f>+F9</f>
        <v>37500000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x14ac:dyDescent="0.25">
      <c r="A26" s="13" t="s">
        <v>23</v>
      </c>
      <c r="B26" s="14"/>
      <c r="C26" s="14"/>
      <c r="D26" s="14"/>
      <c r="E26" s="16"/>
      <c r="F26" s="17">
        <f>+F14</f>
        <v>30000000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6.5" thickBot="1" x14ac:dyDescent="0.3">
      <c r="A27" s="13" t="s">
        <v>24</v>
      </c>
      <c r="B27" s="14"/>
      <c r="C27" s="14"/>
      <c r="D27" s="14"/>
      <c r="E27" s="16"/>
      <c r="F27" s="27">
        <f>+F16</f>
        <v>7500000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6.5" thickTop="1" x14ac:dyDescent="0.25">
      <c r="A28" s="57" t="s">
        <v>25</v>
      </c>
      <c r="B28" s="58"/>
      <c r="C28" s="58"/>
      <c r="D28" s="58"/>
      <c r="E28" s="59"/>
      <c r="F28" s="26">
        <f>SUM(F24:F27)</f>
        <v>120000000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 x14ac:dyDescent="0.25">
      <c r="A29" s="43" t="s">
        <v>26</v>
      </c>
      <c r="B29" s="44"/>
      <c r="C29" s="44"/>
      <c r="D29" s="44"/>
      <c r="E29" s="45"/>
      <c r="F29" s="17">
        <f>+F21-F28</f>
        <v>30000000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9.5" thickBot="1" x14ac:dyDescent="0.35">
      <c r="A30" s="40" t="s">
        <v>27</v>
      </c>
      <c r="B30" s="41"/>
      <c r="C30" s="41"/>
      <c r="D30" s="41"/>
      <c r="E30" s="42"/>
      <c r="F30" s="28">
        <f>+F7</f>
        <v>109500000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9.5" thickTop="1" x14ac:dyDescent="0.3">
      <c r="A31" s="38" t="s">
        <v>56</v>
      </c>
      <c r="B31" s="38"/>
      <c r="C31" s="38"/>
      <c r="D31" s="38"/>
      <c r="E31" s="38"/>
      <c r="F31" s="34">
        <f>+F30-F29</f>
        <v>79500000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x14ac:dyDescent="0.25">
      <c r="A32" s="1"/>
      <c r="B32" s="6"/>
      <c r="C32" s="6"/>
      <c r="D32" s="6"/>
      <c r="E32" s="6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.75" x14ac:dyDescent="0.3">
      <c r="A33" s="39" t="s">
        <v>28</v>
      </c>
      <c r="B33" s="39"/>
      <c r="C33" s="39"/>
      <c r="D33" s="39"/>
      <c r="E33" s="39"/>
      <c r="F33" s="3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 x14ac:dyDescent="0.25">
      <c r="A34" s="38" t="s">
        <v>31</v>
      </c>
      <c r="B34" s="38"/>
      <c r="C34" s="38"/>
      <c r="D34" s="38"/>
      <c r="E34" s="46" t="s">
        <v>29</v>
      </c>
      <c r="F34" s="4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 x14ac:dyDescent="0.25">
      <c r="A35" s="1" t="s">
        <v>30</v>
      </c>
      <c r="B35" s="6"/>
      <c r="C35" s="6"/>
      <c r="D35" s="6"/>
      <c r="E35" s="6" t="s">
        <v>42</v>
      </c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.75" x14ac:dyDescent="0.25">
      <c r="A36" s="4" t="s">
        <v>32</v>
      </c>
      <c r="B36" s="6"/>
      <c r="C36" s="6"/>
      <c r="D36" s="6">
        <f>+F30</f>
        <v>109500000</v>
      </c>
      <c r="E36" s="5" t="s">
        <v>43</v>
      </c>
      <c r="F36" s="6">
        <f>+F31</f>
        <v>79500000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.75" x14ac:dyDescent="0.25">
      <c r="A37" s="1" t="s">
        <v>30</v>
      </c>
      <c r="B37" s="6"/>
      <c r="C37" s="6"/>
      <c r="D37" s="6"/>
      <c r="E37" s="5" t="s">
        <v>44</v>
      </c>
      <c r="F37" s="29">
        <f>+F47</f>
        <v>135000000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 x14ac:dyDescent="0.25">
      <c r="A38" s="4" t="s">
        <v>33</v>
      </c>
      <c r="B38" s="6">
        <v>400</v>
      </c>
      <c r="C38" s="6">
        <v>1500000</v>
      </c>
      <c r="D38" s="6">
        <f>+B38*C38</f>
        <v>600000000</v>
      </c>
      <c r="E38" s="6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 x14ac:dyDescent="0.25">
      <c r="A39" s="4" t="s">
        <v>34</v>
      </c>
      <c r="B39" s="6"/>
      <c r="C39" s="6"/>
      <c r="D39" s="9">
        <f>+C47</f>
        <v>427500000</v>
      </c>
      <c r="E39" s="6" t="s">
        <v>48</v>
      </c>
      <c r="F39" s="6">
        <f>+D54</f>
        <v>1140000000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75" x14ac:dyDescent="0.25">
      <c r="A40" s="4" t="s">
        <v>35</v>
      </c>
      <c r="B40" s="6"/>
      <c r="C40" s="6"/>
      <c r="D40" s="6">
        <f>+F26</f>
        <v>30000000</v>
      </c>
      <c r="E40" s="6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75" x14ac:dyDescent="0.25">
      <c r="A41" s="4" t="s">
        <v>36</v>
      </c>
      <c r="B41" s="6"/>
      <c r="C41" s="6"/>
      <c r="D41" s="6">
        <f>+F15</f>
        <v>180000000</v>
      </c>
      <c r="E41" s="6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 x14ac:dyDescent="0.25">
      <c r="A42" s="4" t="s">
        <v>37</v>
      </c>
      <c r="B42" s="6"/>
      <c r="C42" s="6"/>
      <c r="D42" s="6">
        <f>+F16</f>
        <v>7500000</v>
      </c>
      <c r="E42" s="6"/>
      <c r="F42" s="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.75" x14ac:dyDescent="0.3">
      <c r="A43" s="38" t="s">
        <v>38</v>
      </c>
      <c r="B43" s="38"/>
      <c r="C43" s="38"/>
      <c r="D43" s="35">
        <f>SUM(D36:D42)</f>
        <v>1354500000</v>
      </c>
      <c r="E43" s="30" t="s">
        <v>57</v>
      </c>
      <c r="F43" s="34">
        <f>SUM(F36:F42)</f>
        <v>1354500000</v>
      </c>
      <c r="G43" s="3">
        <f>+D43-F43</f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 x14ac:dyDescent="0.25">
      <c r="A44" s="1"/>
      <c r="B44" s="6"/>
      <c r="C44" s="6"/>
      <c r="D44" s="6"/>
      <c r="E44" s="6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 x14ac:dyDescent="0.25">
      <c r="A45" s="1" t="s">
        <v>40</v>
      </c>
      <c r="B45" s="6"/>
      <c r="C45" s="6">
        <v>390000000</v>
      </c>
      <c r="D45" s="6"/>
      <c r="E45" s="6" t="s">
        <v>45</v>
      </c>
      <c r="F45" s="6">
        <v>180000000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6.5" thickBot="1" x14ac:dyDescent="0.3">
      <c r="A46" s="1" t="s">
        <v>41</v>
      </c>
      <c r="B46" s="6"/>
      <c r="C46" s="31">
        <f>+F25</f>
        <v>37500000</v>
      </c>
      <c r="D46" s="6"/>
      <c r="E46" s="6" t="s">
        <v>46</v>
      </c>
      <c r="F46" s="31">
        <f>+F24</f>
        <v>45000000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6.5" thickTop="1" x14ac:dyDescent="0.25">
      <c r="A47" s="1" t="s">
        <v>39</v>
      </c>
      <c r="B47" s="6"/>
      <c r="C47" s="9">
        <f>+C45+C46</f>
        <v>427500000</v>
      </c>
      <c r="D47" s="6"/>
      <c r="E47" s="6" t="s">
        <v>47</v>
      </c>
      <c r="F47" s="9">
        <f>+F45-F46</f>
        <v>135000000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 x14ac:dyDescent="0.25">
      <c r="A48" s="1"/>
      <c r="B48" s="6"/>
      <c r="C48" s="6"/>
      <c r="D48" s="6"/>
      <c r="E48" s="6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 x14ac:dyDescent="0.25">
      <c r="A49" s="36" t="s">
        <v>49</v>
      </c>
      <c r="B49" s="36"/>
      <c r="C49" s="36"/>
      <c r="D49" s="36"/>
      <c r="E49" s="6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 x14ac:dyDescent="0.25">
      <c r="A50" s="37" t="s">
        <v>50</v>
      </c>
      <c r="B50" s="37"/>
      <c r="C50" s="37"/>
      <c r="D50" s="32" t="s">
        <v>55</v>
      </c>
      <c r="E50" s="6"/>
      <c r="F50" s="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 x14ac:dyDescent="0.25">
      <c r="A51" s="1" t="s">
        <v>51</v>
      </c>
      <c r="B51" s="6">
        <v>400</v>
      </c>
      <c r="C51" s="6">
        <v>1500000</v>
      </c>
      <c r="D51" s="6">
        <f>+B51*C51</f>
        <v>600000000</v>
      </c>
      <c r="E51" s="6"/>
      <c r="F51" s="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 x14ac:dyDescent="0.25">
      <c r="A52" s="1" t="s">
        <v>52</v>
      </c>
      <c r="B52" s="6"/>
      <c r="C52" s="6"/>
      <c r="D52" s="6">
        <v>390000000</v>
      </c>
      <c r="E52" s="6"/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 x14ac:dyDescent="0.25">
      <c r="A53" s="1" t="s">
        <v>53</v>
      </c>
      <c r="B53" s="6"/>
      <c r="C53" s="6"/>
      <c r="D53" s="6">
        <v>150000000</v>
      </c>
      <c r="E53" s="6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 x14ac:dyDescent="0.25">
      <c r="A54" s="38" t="s">
        <v>54</v>
      </c>
      <c r="B54" s="38"/>
      <c r="C54" s="38"/>
      <c r="D54" s="33">
        <f>SUM(D51:D53)</f>
        <v>1140000000</v>
      </c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 x14ac:dyDescent="0.25">
      <c r="A55" s="1"/>
      <c r="B55" s="6"/>
      <c r="C55" s="6"/>
      <c r="D55" s="6"/>
      <c r="E55" s="6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 x14ac:dyDescent="0.25">
      <c r="A56" s="1"/>
      <c r="B56" s="6"/>
      <c r="C56" s="6"/>
      <c r="D56" s="6"/>
      <c r="E56" s="6"/>
      <c r="F56" s="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 x14ac:dyDescent="0.25">
      <c r="A57" s="1"/>
      <c r="B57" s="6"/>
      <c r="C57" s="6"/>
      <c r="D57" s="6"/>
      <c r="E57" s="6"/>
      <c r="F57" s="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 x14ac:dyDescent="0.25">
      <c r="A58" s="1"/>
      <c r="B58" s="6"/>
      <c r="C58" s="6"/>
      <c r="D58" s="6"/>
      <c r="E58" s="6"/>
      <c r="F58" s="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 x14ac:dyDescent="0.25">
      <c r="A59" s="1"/>
      <c r="B59" s="6"/>
      <c r="C59" s="6"/>
      <c r="D59" s="6"/>
      <c r="E59" s="6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</sheetData>
  <mergeCells count="24">
    <mergeCell ref="A1:F1"/>
    <mergeCell ref="A20:E20"/>
    <mergeCell ref="A21:E21"/>
    <mergeCell ref="A22:E22"/>
    <mergeCell ref="A23:E23"/>
    <mergeCell ref="A17:E17"/>
    <mergeCell ref="A7:E7"/>
    <mergeCell ref="A8:E8"/>
    <mergeCell ref="A9:E9"/>
    <mergeCell ref="A6:E6"/>
    <mergeCell ref="A14:E14"/>
    <mergeCell ref="A16:E16"/>
    <mergeCell ref="A19:F19"/>
    <mergeCell ref="A29:E29"/>
    <mergeCell ref="A43:C43"/>
    <mergeCell ref="A34:D34"/>
    <mergeCell ref="E34:F34"/>
    <mergeCell ref="A28:E28"/>
    <mergeCell ref="A49:D49"/>
    <mergeCell ref="A50:C50"/>
    <mergeCell ref="A54:C54"/>
    <mergeCell ref="A33:F33"/>
    <mergeCell ref="A30:E30"/>
    <mergeCell ref="A31:E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4"/>
  <sheetViews>
    <sheetView tabSelected="1" topLeftCell="A58" zoomScale="148" zoomScaleNormal="148" workbookViewId="0">
      <selection activeCell="A72" sqref="A72"/>
    </sheetView>
  </sheetViews>
  <sheetFormatPr defaultRowHeight="15" x14ac:dyDescent="0.25"/>
  <cols>
    <col min="1" max="1" width="18.7109375" customWidth="1"/>
    <col min="2" max="2" width="17.5703125" customWidth="1"/>
    <col min="3" max="3" width="17.7109375" customWidth="1"/>
    <col min="4" max="4" width="15.85546875" customWidth="1"/>
    <col min="5" max="5" width="14.85546875" customWidth="1"/>
    <col min="6" max="6" width="21.28515625" customWidth="1"/>
  </cols>
  <sheetData>
    <row r="1" spans="1:42" ht="18.75" x14ac:dyDescent="0.3">
      <c r="A1" s="39" t="s">
        <v>112</v>
      </c>
      <c r="B1" s="39"/>
      <c r="C1" s="39"/>
      <c r="D1" s="39"/>
      <c r="E1" s="39"/>
      <c r="F1" s="3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.75" x14ac:dyDescent="0.25">
      <c r="A3" s="1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.75" x14ac:dyDescent="0.25">
      <c r="A4" s="74" t="s">
        <v>59</v>
      </c>
      <c r="B4" s="74"/>
      <c r="C4" s="74"/>
      <c r="D4" s="74"/>
      <c r="E4" s="74"/>
      <c r="F4" s="7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5.75" x14ac:dyDescent="0.25">
      <c r="A5" s="64" t="s">
        <v>60</v>
      </c>
      <c r="B5" s="64" t="s">
        <v>61</v>
      </c>
      <c r="C5" s="64" t="s">
        <v>62</v>
      </c>
      <c r="D5" s="64"/>
      <c r="E5" s="64" t="s">
        <v>63</v>
      </c>
      <c r="F5" s="64" t="s">
        <v>64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5.75" x14ac:dyDescent="0.25">
      <c r="A6" s="64" t="s">
        <v>65</v>
      </c>
      <c r="B6" s="66">
        <f>+Sheet1!D39</f>
        <v>427500000</v>
      </c>
      <c r="C6" s="64">
        <v>10</v>
      </c>
      <c r="D6" s="64" t="s">
        <v>69</v>
      </c>
      <c r="E6" s="65">
        <v>0.4</v>
      </c>
      <c r="F6" s="64" t="s">
        <v>70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5.75" x14ac:dyDescent="0.25">
      <c r="A7" s="64" t="s">
        <v>66</v>
      </c>
      <c r="B7" s="66">
        <f>+Sheet1!D40</f>
        <v>30000000</v>
      </c>
      <c r="C7" s="64">
        <v>6</v>
      </c>
      <c r="D7" s="64" t="s">
        <v>69</v>
      </c>
      <c r="E7" s="65">
        <v>0.25</v>
      </c>
      <c r="F7" s="64" t="s">
        <v>71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5.75" x14ac:dyDescent="0.25">
      <c r="A8" s="64" t="s">
        <v>67</v>
      </c>
      <c r="B8" s="66">
        <f>+Sheet1!D41</f>
        <v>180000000</v>
      </c>
      <c r="C8" s="64">
        <v>5</v>
      </c>
      <c r="D8" s="64" t="s">
        <v>69</v>
      </c>
      <c r="E8" s="65">
        <v>0.2</v>
      </c>
      <c r="F8" s="64" t="s">
        <v>72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5.75" x14ac:dyDescent="0.25">
      <c r="A9" s="64" t="s">
        <v>68</v>
      </c>
      <c r="B9" s="66">
        <f>+Sheet1!D42</f>
        <v>7500000</v>
      </c>
      <c r="C9" s="64">
        <v>4</v>
      </c>
      <c r="D9" s="64" t="s">
        <v>69</v>
      </c>
      <c r="E9" s="64">
        <v>0</v>
      </c>
      <c r="F9" s="64" t="s">
        <v>70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5.75" x14ac:dyDescent="0.25">
      <c r="A11" s="1" t="s">
        <v>75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5.75" x14ac:dyDescent="0.25">
      <c r="A12" s="1" t="s">
        <v>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5.75" x14ac:dyDescent="0.25">
      <c r="A13" s="1" t="s">
        <v>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5.75" x14ac:dyDescent="0.25">
      <c r="A14" s="1" t="s">
        <v>113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5.75" x14ac:dyDescent="0.25">
      <c r="A15" s="1" t="s">
        <v>78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5.75" x14ac:dyDescent="0.25">
      <c r="A16" s="1" t="s">
        <v>76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5.75" x14ac:dyDescent="0.25">
      <c r="A17" s="1" t="s">
        <v>77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5.75" x14ac:dyDescent="0.25">
      <c r="A19" s="36" t="s">
        <v>114</v>
      </c>
      <c r="B19" s="36"/>
      <c r="C19" s="36"/>
      <c r="D19" s="36"/>
      <c r="E19" s="3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5.75" x14ac:dyDescent="0.25">
      <c r="A20" s="68" t="s">
        <v>79</v>
      </c>
      <c r="B20" s="6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5.75" x14ac:dyDescent="0.25">
      <c r="A21" s="72" t="s">
        <v>80</v>
      </c>
      <c r="B21" s="73"/>
      <c r="C21" s="66">
        <f>+Sheet1!F36</f>
        <v>79500000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5.75" x14ac:dyDescent="0.25">
      <c r="A22" s="64" t="s">
        <v>81</v>
      </c>
      <c r="B22" s="64"/>
      <c r="C22" s="64">
        <v>4</v>
      </c>
      <c r="D22" s="1" t="s">
        <v>69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5.75" x14ac:dyDescent="0.25">
      <c r="A23" s="64" t="s">
        <v>82</v>
      </c>
      <c r="B23" s="64"/>
      <c r="C23" s="65">
        <v>0.18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5.75" x14ac:dyDescent="0.25">
      <c r="A24" s="64" t="s">
        <v>83</v>
      </c>
      <c r="B24" s="64"/>
      <c r="C24" s="64"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5.75" x14ac:dyDescent="0.25">
      <c r="A25" s="72" t="s">
        <v>84</v>
      </c>
      <c r="B25" s="73"/>
      <c r="C25" s="70">
        <v>44194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5.75" x14ac:dyDescent="0.25">
      <c r="A27" s="36" t="s">
        <v>85</v>
      </c>
      <c r="B27" s="36"/>
      <c r="C27" s="3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5.75" x14ac:dyDescent="0.25">
      <c r="A28" s="69" t="s">
        <v>86</v>
      </c>
      <c r="B28" s="69" t="s">
        <v>87</v>
      </c>
      <c r="C28" s="69" t="s">
        <v>88</v>
      </c>
      <c r="D28" s="69" t="s">
        <v>89</v>
      </c>
      <c r="E28" s="69" t="s">
        <v>90</v>
      </c>
      <c r="F28" s="69" t="s">
        <v>91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5.75" x14ac:dyDescent="0.25">
      <c r="A29" s="64">
        <v>0</v>
      </c>
      <c r="B29" s="70">
        <f>+C25</f>
        <v>44194</v>
      </c>
      <c r="C29" s="64"/>
      <c r="D29" s="64"/>
      <c r="E29" s="64"/>
      <c r="F29" s="6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5.75" x14ac:dyDescent="0.25">
      <c r="A30" s="64">
        <v>1</v>
      </c>
      <c r="B30" s="70">
        <f>+B29+365</f>
        <v>44559</v>
      </c>
      <c r="C30" s="64"/>
      <c r="D30" s="64"/>
      <c r="E30" s="64"/>
      <c r="F30" s="6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5.75" x14ac:dyDescent="0.25">
      <c r="A31" s="64">
        <v>2</v>
      </c>
      <c r="B31" s="70">
        <f t="shared" ref="B31:B33" si="0">+B30+365</f>
        <v>44924</v>
      </c>
      <c r="C31" s="64"/>
      <c r="D31" s="64"/>
      <c r="E31" s="64"/>
      <c r="F31" s="6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5.75" x14ac:dyDescent="0.25">
      <c r="A32" s="64">
        <v>3</v>
      </c>
      <c r="B32" s="70">
        <f t="shared" si="0"/>
        <v>45289</v>
      </c>
      <c r="C32" s="64"/>
      <c r="D32" s="64"/>
      <c r="E32" s="64"/>
      <c r="F32" s="6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5.75" x14ac:dyDescent="0.25">
      <c r="A33" s="64">
        <v>4</v>
      </c>
      <c r="B33" s="70">
        <f t="shared" si="0"/>
        <v>45654</v>
      </c>
      <c r="C33" s="64"/>
      <c r="D33" s="64"/>
      <c r="E33" s="64"/>
      <c r="F33" s="6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5.75" x14ac:dyDescent="0.25">
      <c r="A35" s="68" t="s">
        <v>92</v>
      </c>
      <c r="B35" s="6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5.75" x14ac:dyDescent="0.25">
      <c r="A36" s="72" t="s">
        <v>80</v>
      </c>
      <c r="B36" s="73"/>
      <c r="C36" s="66">
        <f>+Sheet1!F37</f>
        <v>135000000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.75" x14ac:dyDescent="0.25">
      <c r="A37" s="64" t="s">
        <v>81</v>
      </c>
      <c r="B37" s="64"/>
      <c r="C37" s="64">
        <v>5</v>
      </c>
      <c r="D37" s="1" t="s">
        <v>69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.75" x14ac:dyDescent="0.25">
      <c r="A38" s="64" t="s">
        <v>82</v>
      </c>
      <c r="B38" s="64"/>
      <c r="C38" s="65">
        <v>0.16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.75" x14ac:dyDescent="0.25">
      <c r="A39" s="64" t="s">
        <v>83</v>
      </c>
      <c r="B39" s="64"/>
      <c r="C39" s="64"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5.75" x14ac:dyDescent="0.25">
      <c r="A40" s="72" t="s">
        <v>84</v>
      </c>
      <c r="B40" s="73"/>
      <c r="C40" s="70">
        <v>44191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5.75" x14ac:dyDescent="0.25">
      <c r="A42" s="36" t="s">
        <v>93</v>
      </c>
      <c r="B42" s="36"/>
      <c r="C42" s="3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5.75" x14ac:dyDescent="0.25">
      <c r="A43" s="69" t="s">
        <v>86</v>
      </c>
      <c r="B43" s="69" t="s">
        <v>87</v>
      </c>
      <c r="C43" s="69" t="s">
        <v>88</v>
      </c>
      <c r="D43" s="69" t="s">
        <v>89</v>
      </c>
      <c r="E43" s="69" t="s">
        <v>90</v>
      </c>
      <c r="F43" s="69" t="s">
        <v>91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5.75" x14ac:dyDescent="0.25">
      <c r="A44" s="64">
        <v>0</v>
      </c>
      <c r="B44" s="70">
        <f>+C40</f>
        <v>44191</v>
      </c>
      <c r="C44" s="64"/>
      <c r="D44" s="64"/>
      <c r="E44" s="64"/>
      <c r="F44" s="6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5.75" x14ac:dyDescent="0.25">
      <c r="A45" s="64">
        <v>1</v>
      </c>
      <c r="B45" s="70">
        <f>+B44+365</f>
        <v>44556</v>
      </c>
      <c r="C45" s="64"/>
      <c r="D45" s="64"/>
      <c r="E45" s="64"/>
      <c r="F45" s="6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5.75" x14ac:dyDescent="0.25">
      <c r="A46" s="64">
        <v>2</v>
      </c>
      <c r="B46" s="70">
        <f t="shared" ref="B46:B49" si="1">+B45+365</f>
        <v>44921</v>
      </c>
      <c r="C46" s="64"/>
      <c r="D46" s="64"/>
      <c r="E46" s="64"/>
      <c r="F46" s="6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5.75" x14ac:dyDescent="0.25">
      <c r="A47" s="64">
        <v>3</v>
      </c>
      <c r="B47" s="70">
        <f t="shared" si="1"/>
        <v>45286</v>
      </c>
      <c r="C47" s="64"/>
      <c r="D47" s="64"/>
      <c r="E47" s="64"/>
      <c r="F47" s="6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5.75" x14ac:dyDescent="0.25">
      <c r="A48" s="64">
        <v>4</v>
      </c>
      <c r="B48" s="70">
        <f t="shared" si="1"/>
        <v>45651</v>
      </c>
      <c r="C48" s="64"/>
      <c r="D48" s="64"/>
      <c r="E48" s="64"/>
      <c r="F48" s="6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5.75" x14ac:dyDescent="0.25">
      <c r="A49" s="64">
        <v>5</v>
      </c>
      <c r="B49" s="70">
        <f t="shared" si="1"/>
        <v>46016</v>
      </c>
      <c r="C49" s="64"/>
      <c r="D49" s="64"/>
      <c r="E49" s="64"/>
      <c r="F49" s="6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5.75" x14ac:dyDescent="0.25">
      <c r="A51" s="1" t="s">
        <v>94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5.75" x14ac:dyDescent="0.25">
      <c r="A52" s="1" t="s">
        <v>95</v>
      </c>
      <c r="B52" s="3">
        <f>+Sheet1!D41</f>
        <v>180000000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5.75" x14ac:dyDescent="0.25">
      <c r="A53" s="1" t="s">
        <v>96</v>
      </c>
      <c r="B53" s="1">
        <v>5</v>
      </c>
      <c r="C53" s="1" t="s">
        <v>69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5.75" x14ac:dyDescent="0.25">
      <c r="A54" s="1" t="s">
        <v>63</v>
      </c>
      <c r="B54" s="6">
        <f>+B52*C54</f>
        <v>36000000</v>
      </c>
      <c r="C54" s="63">
        <v>0.2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5.75" x14ac:dyDescent="0.25">
      <c r="A55" s="1" t="s">
        <v>97</v>
      </c>
      <c r="B55" s="1" t="str">
        <f>+A13</f>
        <v>DDB :Double Declining Balance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5.75" x14ac:dyDescent="0.25">
      <c r="A57" s="67" t="s">
        <v>98</v>
      </c>
      <c r="B57" s="67"/>
      <c r="C57" s="67"/>
      <c r="D57" s="67"/>
      <c r="E57" s="6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5.75" x14ac:dyDescent="0.25">
      <c r="A58" s="71" t="s">
        <v>99</v>
      </c>
      <c r="B58" s="71" t="s">
        <v>69</v>
      </c>
      <c r="C58" s="71" t="s">
        <v>100</v>
      </c>
      <c r="D58" s="71" t="s">
        <v>101</v>
      </c>
      <c r="E58" s="71" t="s">
        <v>102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.75" x14ac:dyDescent="0.25">
      <c r="A59" s="71">
        <v>0</v>
      </c>
      <c r="B59" s="71">
        <v>2020</v>
      </c>
      <c r="C59" s="71"/>
      <c r="D59" s="71"/>
      <c r="E59" s="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5.75" x14ac:dyDescent="0.25">
      <c r="A60" s="71">
        <v>1</v>
      </c>
      <c r="B60" s="71">
        <f>+B59+1</f>
        <v>2021</v>
      </c>
      <c r="C60" s="71"/>
      <c r="D60" s="71"/>
      <c r="E60" s="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75" x14ac:dyDescent="0.25">
      <c r="A61" s="71">
        <v>2</v>
      </c>
      <c r="B61" s="71">
        <f t="shared" ref="B61:B64" si="2">+B60+1</f>
        <v>2022</v>
      </c>
      <c r="C61" s="71"/>
      <c r="D61" s="71"/>
      <c r="E61" s="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5.75" x14ac:dyDescent="0.25">
      <c r="A62" s="71">
        <v>3</v>
      </c>
      <c r="B62" s="71">
        <f t="shared" si="2"/>
        <v>2023</v>
      </c>
      <c r="C62" s="71"/>
      <c r="D62" s="71"/>
      <c r="E62" s="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.75" x14ac:dyDescent="0.25">
      <c r="A63" s="71">
        <v>4</v>
      </c>
      <c r="B63" s="71">
        <f t="shared" si="2"/>
        <v>2024</v>
      </c>
      <c r="C63" s="71"/>
      <c r="D63" s="71"/>
      <c r="E63" s="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5.75" x14ac:dyDescent="0.25">
      <c r="A64" s="71">
        <v>5</v>
      </c>
      <c r="B64" s="71">
        <f t="shared" si="2"/>
        <v>2025</v>
      </c>
      <c r="C64" s="71"/>
      <c r="D64" s="71"/>
      <c r="E64" s="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5.75" x14ac:dyDescent="0.25">
      <c r="A66" s="1" t="s">
        <v>103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5.75" x14ac:dyDescent="0.25">
      <c r="A67" s="1" t="s">
        <v>104</v>
      </c>
      <c r="B67" s="3">
        <f>+Sheet1!D39</f>
        <v>427500000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5.75" x14ac:dyDescent="0.25">
      <c r="A68" s="1" t="s">
        <v>96</v>
      </c>
      <c r="B68" s="1">
        <v>10</v>
      </c>
      <c r="C68" s="1" t="s">
        <v>69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5.75" x14ac:dyDescent="0.25">
      <c r="A69" s="1" t="s">
        <v>63</v>
      </c>
      <c r="B69" s="6">
        <f>+B67*C69</f>
        <v>171000000</v>
      </c>
      <c r="C69" s="63">
        <v>0.4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5.75" x14ac:dyDescent="0.25">
      <c r="A70" s="1" t="s">
        <v>97</v>
      </c>
      <c r="B70" s="1" t="str">
        <f>+A11</f>
        <v>SLN : Straight Line Methode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5.75" x14ac:dyDescent="0.25">
      <c r="A71" s="67" t="s">
        <v>105</v>
      </c>
      <c r="B71" s="67"/>
      <c r="C71" s="67"/>
      <c r="D71" s="67"/>
      <c r="E71" s="6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5.75" x14ac:dyDescent="0.25">
      <c r="A72" s="71" t="s">
        <v>99</v>
      </c>
      <c r="B72" s="71" t="s">
        <v>69</v>
      </c>
      <c r="C72" s="71" t="s">
        <v>100</v>
      </c>
      <c r="D72" s="71" t="s">
        <v>101</v>
      </c>
      <c r="E72" s="71" t="s">
        <v>102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5.75" x14ac:dyDescent="0.25">
      <c r="A73" s="71">
        <v>0</v>
      </c>
      <c r="B73" s="71">
        <v>2020</v>
      </c>
      <c r="C73" s="71"/>
      <c r="D73" s="71"/>
      <c r="E73" s="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5.75" x14ac:dyDescent="0.25">
      <c r="A74" s="71">
        <v>1</v>
      </c>
      <c r="B74" s="71">
        <f>+B73+1</f>
        <v>2021</v>
      </c>
      <c r="C74" s="71"/>
      <c r="D74" s="71"/>
      <c r="E74" s="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5.75" x14ac:dyDescent="0.25">
      <c r="A75" s="71">
        <v>2</v>
      </c>
      <c r="B75" s="71">
        <f t="shared" ref="B75:B83" si="3">+B74+1</f>
        <v>2022</v>
      </c>
      <c r="C75" s="71"/>
      <c r="D75" s="71"/>
      <c r="E75" s="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5.75" x14ac:dyDescent="0.25">
      <c r="A76" s="71">
        <v>3</v>
      </c>
      <c r="B76" s="71">
        <f t="shared" si="3"/>
        <v>2023</v>
      </c>
      <c r="C76" s="71"/>
      <c r="D76" s="71"/>
      <c r="E76" s="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5.75" x14ac:dyDescent="0.25">
      <c r="A77" s="71">
        <v>4</v>
      </c>
      <c r="B77" s="71">
        <f t="shared" si="3"/>
        <v>2024</v>
      </c>
      <c r="C77" s="71"/>
      <c r="D77" s="71"/>
      <c r="E77" s="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5.75" x14ac:dyDescent="0.25">
      <c r="A78" s="71">
        <v>5</v>
      </c>
      <c r="B78" s="71">
        <f t="shared" si="3"/>
        <v>2025</v>
      </c>
      <c r="C78" s="71"/>
      <c r="D78" s="71"/>
      <c r="E78" s="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5.75" x14ac:dyDescent="0.25">
      <c r="A79" s="71">
        <v>6</v>
      </c>
      <c r="B79" s="71">
        <f t="shared" si="3"/>
        <v>2026</v>
      </c>
      <c r="C79" s="64"/>
      <c r="D79" s="64"/>
      <c r="E79" s="6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5.75" x14ac:dyDescent="0.25">
      <c r="A80" s="71">
        <v>7</v>
      </c>
      <c r="B80" s="71">
        <f t="shared" si="3"/>
        <v>2027</v>
      </c>
      <c r="C80" s="64"/>
      <c r="D80" s="64"/>
      <c r="E80" s="6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5.75" x14ac:dyDescent="0.25">
      <c r="A81" s="71">
        <v>8</v>
      </c>
      <c r="B81" s="71">
        <f t="shared" si="3"/>
        <v>2028</v>
      </c>
      <c r="C81" s="64"/>
      <c r="D81" s="64"/>
      <c r="E81" s="6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5.75" x14ac:dyDescent="0.25">
      <c r="A82" s="71">
        <v>9</v>
      </c>
      <c r="B82" s="71">
        <f t="shared" si="3"/>
        <v>2029</v>
      </c>
      <c r="C82" s="64"/>
      <c r="D82" s="64"/>
      <c r="E82" s="6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5.75" x14ac:dyDescent="0.25">
      <c r="A83" s="71">
        <v>10</v>
      </c>
      <c r="B83" s="71">
        <f t="shared" si="3"/>
        <v>2030</v>
      </c>
      <c r="C83" s="64"/>
      <c r="D83" s="64"/>
      <c r="E83" s="6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5.75" x14ac:dyDescent="0.25">
      <c r="A85" s="1" t="s">
        <v>106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5.75" x14ac:dyDescent="0.25">
      <c r="A86" s="1" t="s">
        <v>107</v>
      </c>
      <c r="B86" s="3">
        <f>+Sheet1!D40</f>
        <v>30000000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5.75" x14ac:dyDescent="0.25">
      <c r="A87" s="1" t="s">
        <v>96</v>
      </c>
      <c r="B87" s="1">
        <v>6</v>
      </c>
      <c r="C87" s="1" t="s">
        <v>69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5.75" x14ac:dyDescent="0.25">
      <c r="A88" s="1" t="s">
        <v>63</v>
      </c>
      <c r="B88" s="6">
        <f>+B86*C88</f>
        <v>7500000</v>
      </c>
      <c r="C88" s="63">
        <v>0.25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5.75" x14ac:dyDescent="0.25">
      <c r="A89" s="1" t="s">
        <v>97</v>
      </c>
      <c r="B89" s="1" t="str">
        <f>+A12</f>
        <v>SYD : Sum of the Year Digit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5.75" x14ac:dyDescent="0.25">
      <c r="A90" s="67" t="s">
        <v>108</v>
      </c>
      <c r="B90" s="67"/>
      <c r="C90" s="67"/>
      <c r="D90" s="67"/>
      <c r="E90" s="6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5.75" x14ac:dyDescent="0.25">
      <c r="A91" s="71" t="s">
        <v>99</v>
      </c>
      <c r="B91" s="71" t="s">
        <v>69</v>
      </c>
      <c r="C91" s="71" t="s">
        <v>100</v>
      </c>
      <c r="D91" s="71" t="s">
        <v>101</v>
      </c>
      <c r="E91" s="71" t="s">
        <v>102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5.75" x14ac:dyDescent="0.25">
      <c r="A92" s="71">
        <v>0</v>
      </c>
      <c r="B92" s="71">
        <v>2020</v>
      </c>
      <c r="C92" s="71"/>
      <c r="D92" s="71"/>
      <c r="E92" s="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5.75" x14ac:dyDescent="0.25">
      <c r="A93" s="71">
        <v>1</v>
      </c>
      <c r="B93" s="71">
        <f>+B92+1</f>
        <v>2021</v>
      </c>
      <c r="C93" s="71"/>
      <c r="D93" s="71"/>
      <c r="E93" s="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5.75" x14ac:dyDescent="0.25">
      <c r="A94" s="71">
        <v>2</v>
      </c>
      <c r="B94" s="71">
        <f t="shared" ref="B94:B98" si="4">+B93+1</f>
        <v>2022</v>
      </c>
      <c r="C94" s="71"/>
      <c r="D94" s="71"/>
      <c r="E94" s="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5.75" x14ac:dyDescent="0.25">
      <c r="A95" s="71">
        <v>3</v>
      </c>
      <c r="B95" s="71">
        <f t="shared" si="4"/>
        <v>2023</v>
      </c>
      <c r="C95" s="71"/>
      <c r="D95" s="71"/>
      <c r="E95" s="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5.75" x14ac:dyDescent="0.25">
      <c r="A96" s="71">
        <v>4</v>
      </c>
      <c r="B96" s="71">
        <f t="shared" si="4"/>
        <v>2024</v>
      </c>
      <c r="C96" s="71"/>
      <c r="D96" s="71"/>
      <c r="E96" s="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5.75" x14ac:dyDescent="0.25">
      <c r="A97" s="71">
        <v>5</v>
      </c>
      <c r="B97" s="71">
        <f t="shared" si="4"/>
        <v>2025</v>
      </c>
      <c r="C97" s="71"/>
      <c r="D97" s="71"/>
      <c r="E97" s="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5.75" x14ac:dyDescent="0.25">
      <c r="A98" s="71">
        <v>6</v>
      </c>
      <c r="B98" s="71">
        <f t="shared" si="4"/>
        <v>2026</v>
      </c>
      <c r="C98" s="64"/>
      <c r="D98" s="64"/>
      <c r="E98" s="6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5.75" x14ac:dyDescent="0.25">
      <c r="A100" s="1" t="s">
        <v>109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5.75" x14ac:dyDescent="0.25">
      <c r="A101" s="1" t="s">
        <v>110</v>
      </c>
      <c r="B101" s="3">
        <f>+Sheet1!D42</f>
        <v>7500000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5.75" x14ac:dyDescent="0.25">
      <c r="A102" s="1" t="s">
        <v>96</v>
      </c>
      <c r="B102" s="1">
        <v>6</v>
      </c>
      <c r="C102" s="1" t="s">
        <v>69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5.75" x14ac:dyDescent="0.25">
      <c r="A103" s="1" t="s">
        <v>63</v>
      </c>
      <c r="B103" s="6">
        <f>+B101*C103</f>
        <v>0</v>
      </c>
      <c r="C103" s="63"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5.75" x14ac:dyDescent="0.25">
      <c r="A104" s="1" t="s">
        <v>97</v>
      </c>
      <c r="B104" s="1" t="str">
        <f>+A27</f>
        <v>ANGSURAN HUTANG MODAL KERJA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5.75" x14ac:dyDescent="0.25">
      <c r="A105" s="67" t="s">
        <v>111</v>
      </c>
      <c r="B105" s="67"/>
      <c r="C105" s="67"/>
      <c r="D105" s="67"/>
      <c r="E105" s="6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5.75" x14ac:dyDescent="0.25">
      <c r="A106" s="71" t="s">
        <v>99</v>
      </c>
      <c r="B106" s="71" t="s">
        <v>69</v>
      </c>
      <c r="C106" s="71" t="s">
        <v>100</v>
      </c>
      <c r="D106" s="71" t="s">
        <v>101</v>
      </c>
      <c r="E106" s="71" t="s">
        <v>102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5.75" x14ac:dyDescent="0.25">
      <c r="A107" s="71">
        <v>0</v>
      </c>
      <c r="B107" s="71">
        <v>2020</v>
      </c>
      <c r="C107" s="71"/>
      <c r="D107" s="71"/>
      <c r="E107" s="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5.75" x14ac:dyDescent="0.25">
      <c r="A108" s="71">
        <v>1</v>
      </c>
      <c r="B108" s="71">
        <f>+B107+1</f>
        <v>2021</v>
      </c>
      <c r="C108" s="71"/>
      <c r="D108" s="71"/>
      <c r="E108" s="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5.75" x14ac:dyDescent="0.25">
      <c r="A109" s="71">
        <v>2</v>
      </c>
      <c r="B109" s="71">
        <f t="shared" ref="B109:B111" si="5">+B108+1</f>
        <v>2022</v>
      </c>
      <c r="C109" s="71"/>
      <c r="D109" s="71"/>
      <c r="E109" s="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5.75" x14ac:dyDescent="0.25">
      <c r="A110" s="71">
        <v>3</v>
      </c>
      <c r="B110" s="71">
        <f t="shared" si="5"/>
        <v>2023</v>
      </c>
      <c r="C110" s="71"/>
      <c r="D110" s="71"/>
      <c r="E110" s="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5.75" x14ac:dyDescent="0.25">
      <c r="A111" s="71">
        <v>4</v>
      </c>
      <c r="B111" s="71">
        <f t="shared" si="5"/>
        <v>2024</v>
      </c>
      <c r="C111" s="71"/>
      <c r="D111" s="71"/>
      <c r="E111" s="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</sheetData>
  <mergeCells count="13">
    <mergeCell ref="A1:F1"/>
    <mergeCell ref="A40:B40"/>
    <mergeCell ref="A42:C42"/>
    <mergeCell ref="A57:E57"/>
    <mergeCell ref="A71:E71"/>
    <mergeCell ref="A90:E90"/>
    <mergeCell ref="A105:E105"/>
    <mergeCell ref="A4:F4"/>
    <mergeCell ref="A19:E19"/>
    <mergeCell ref="A27:C27"/>
    <mergeCell ref="A21:B21"/>
    <mergeCell ref="A25:B25"/>
    <mergeCell ref="A36:B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X200M</dc:creator>
  <cp:lastModifiedBy>ASUS X200M</cp:lastModifiedBy>
  <dcterms:created xsi:type="dcterms:W3CDTF">2021-03-22T03:55:07Z</dcterms:created>
  <dcterms:modified xsi:type="dcterms:W3CDTF">2021-03-22T06:18:01Z</dcterms:modified>
</cp:coreProperties>
</file>